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rishtabletennis.sharepoint.com/sites/managementcommittee/Shared Documents/Domestic Events/24 25 season/2. Junior Classification SEPT/"/>
    </mc:Choice>
  </mc:AlternateContent>
  <xr:revisionPtr revIDLastSave="2" documentId="8_{DDDBB106-6ECA-C94F-8310-2DC08727D495}" xr6:coauthVersionLast="47" xr6:coauthVersionMax="47" xr10:uidLastSave="{C9645603-046F-40B7-A429-C4816F888C02}"/>
  <bookViews>
    <workbookView xWindow="11424" yWindow="0" windowWidth="11712" windowHeight="12336" firstSheet="15" activeTab="17" xr2:uid="{211628E3-7F14-A34A-8087-9E5F7E4E5D62}"/>
  </bookViews>
  <sheets>
    <sheet name="Contents" sheetId="40" r:id="rId1"/>
    <sheet name="Results " sheetId="41" r:id="rId2"/>
    <sheet name="19B" sheetId="1" r:id="rId3"/>
    <sheet name="19BKOSS" sheetId="10" r:id="rId4"/>
    <sheet name="19BKO" sheetId="11" r:id="rId5"/>
    <sheet name="19BCONKO" sheetId="12" r:id="rId6"/>
    <sheet name="19BCONSS" sheetId="13" r:id="rId7"/>
    <sheet name="19G" sheetId="2" r:id="rId8"/>
    <sheet name="19GKO" sheetId="14" r:id="rId9"/>
    <sheet name="19GKOSS" sheetId="15" r:id="rId10"/>
    <sheet name="17B" sheetId="3" r:id="rId11"/>
    <sheet name="17BKO" sheetId="16" r:id="rId12"/>
    <sheet name="17BKOSS" sheetId="17" r:id="rId13"/>
    <sheet name="17BCONSS" sheetId="18" r:id="rId14"/>
    <sheet name="17BCONKO" sheetId="19" r:id="rId15"/>
    <sheet name="17G" sheetId="4" r:id="rId16"/>
    <sheet name="17GKOSS" sheetId="22" r:id="rId17"/>
    <sheet name="17GKO " sheetId="23" r:id="rId18"/>
    <sheet name="15B" sheetId="5" r:id="rId19"/>
    <sheet name="15BKO" sheetId="24" r:id="rId20"/>
    <sheet name="15BKOSS" sheetId="25" r:id="rId21"/>
    <sheet name="15BCONKO" sheetId="30" r:id="rId22"/>
    <sheet name="15BCONSS" sheetId="31" r:id="rId23"/>
    <sheet name="15G" sheetId="6" r:id="rId24"/>
    <sheet name="15GKO" sheetId="26" r:id="rId25"/>
    <sheet name="15GKOSS" sheetId="27" r:id="rId26"/>
    <sheet name="13B" sheetId="7" r:id="rId27"/>
    <sheet name="13BKOSS" sheetId="28" r:id="rId28"/>
    <sheet name="13BKO" sheetId="29" r:id="rId29"/>
    <sheet name="13BCONSS" sheetId="32" r:id="rId30"/>
    <sheet name="13BCONKO" sheetId="33" r:id="rId31"/>
    <sheet name="13G" sheetId="8" r:id="rId32"/>
    <sheet name="13GKO" sheetId="35" r:id="rId33"/>
    <sheet name="13GKOSS" sheetId="37" r:id="rId34"/>
    <sheet name="11B" sheetId="9" r:id="rId35"/>
    <sheet name="11BKO" sheetId="38" r:id="rId36"/>
    <sheet name="11BKOSS" sheetId="39" r:id="rId37"/>
  </sheets>
  <externalReferences>
    <externalReference r:id="rId38"/>
  </externalReferences>
  <definedNames>
    <definedName name="show_game_numbers">[1]Instructions!$F$24</definedName>
    <definedName name="show_seed_numbers">[1]Instructions!$F$18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6" i="38" l="1" a="1"/>
  <c r="D76" i="38" s="1"/>
  <c r="T18" i="39"/>
  <c r="J18" i="39"/>
  <c r="T17" i="39"/>
  <c r="J17" i="39"/>
  <c r="T11" i="39"/>
  <c r="J11" i="39"/>
  <c r="T10" i="39"/>
  <c r="J10" i="39"/>
  <c r="T5" i="39"/>
  <c r="J5" i="39"/>
  <c r="T4" i="39"/>
  <c r="J4" i="39"/>
  <c r="B76" i="38"/>
  <c r="D67" i="38"/>
  <c r="B59" i="38"/>
  <c r="B32" i="38"/>
  <c r="D23" i="38"/>
  <c r="B15" i="38"/>
  <c r="T18" i="37"/>
  <c r="J18" i="37"/>
  <c r="T17" i="37"/>
  <c r="J17" i="37"/>
  <c r="T11" i="37"/>
  <c r="J11" i="37"/>
  <c r="T10" i="37"/>
  <c r="J10" i="37"/>
  <c r="T5" i="37"/>
  <c r="J5" i="37"/>
  <c r="T4" i="37"/>
  <c r="J4" i="37"/>
  <c r="B76" i="35"/>
  <c r="D67" i="35"/>
  <c r="B59" i="35"/>
  <c r="B32" i="35"/>
  <c r="D23" i="35"/>
  <c r="B15" i="35"/>
  <c r="F39" i="33"/>
  <c r="H29" i="33"/>
  <c r="F21" i="33"/>
  <c r="G47" i="32"/>
  <c r="G46" i="32"/>
  <c r="G41" i="32"/>
  <c r="G40" i="32"/>
  <c r="F42" i="32" s="1"/>
  <c r="G35" i="32"/>
  <c r="G34" i="32"/>
  <c r="G29" i="32"/>
  <c r="G28" i="32"/>
  <c r="F30" i="32" s="1"/>
  <c r="R23" i="32"/>
  <c r="G23" i="32"/>
  <c r="R22" i="32"/>
  <c r="G22" i="32"/>
  <c r="F24" i="32" s="1"/>
  <c r="AB18" i="32"/>
  <c r="AB17" i="32"/>
  <c r="R17" i="32"/>
  <c r="G17" i="32"/>
  <c r="R16" i="32"/>
  <c r="G16" i="32"/>
  <c r="AB11" i="32"/>
  <c r="R11" i="32"/>
  <c r="G11" i="32"/>
  <c r="AB10" i="32"/>
  <c r="R10" i="32"/>
  <c r="G10" i="32"/>
  <c r="AB5" i="32"/>
  <c r="R5" i="32"/>
  <c r="G5" i="32"/>
  <c r="AB4" i="32"/>
  <c r="R4" i="32"/>
  <c r="G4" i="32"/>
  <c r="F6" i="32" s="1"/>
  <c r="G47" i="31"/>
  <c r="G46" i="31"/>
  <c r="G41" i="31"/>
  <c r="G40" i="31"/>
  <c r="G35" i="31"/>
  <c r="G34" i="31"/>
  <c r="G29" i="31"/>
  <c r="G28" i="31"/>
  <c r="F30" i="31" s="1"/>
  <c r="R23" i="31"/>
  <c r="G23" i="31"/>
  <c r="R22" i="31"/>
  <c r="G22" i="31"/>
  <c r="AB18" i="31"/>
  <c r="AB17" i="31"/>
  <c r="R17" i="31"/>
  <c r="G17" i="31"/>
  <c r="R16" i="31"/>
  <c r="G16" i="31"/>
  <c r="AB11" i="31"/>
  <c r="R11" i="31"/>
  <c r="G11" i="31"/>
  <c r="AB10" i="31"/>
  <c r="R10" i="31"/>
  <c r="G10" i="31"/>
  <c r="AB5" i="31"/>
  <c r="R5" i="31"/>
  <c r="G5" i="31"/>
  <c r="AB4" i="31"/>
  <c r="R4" i="31"/>
  <c r="G4" i="31"/>
  <c r="F6" i="31" s="1"/>
  <c r="F39" i="30"/>
  <c r="H29" i="30"/>
  <c r="F21" i="30"/>
  <c r="L78" i="1"/>
  <c r="L45" i="1"/>
  <c r="L11" i="1"/>
  <c r="D37" i="29"/>
  <c r="F28" i="29"/>
  <c r="D20" i="29"/>
  <c r="G23" i="28"/>
  <c r="G22" i="28"/>
  <c r="R18" i="28"/>
  <c r="R17" i="28"/>
  <c r="G17" i="28"/>
  <c r="G16" i="28"/>
  <c r="R11" i="28"/>
  <c r="G11" i="28"/>
  <c r="R10" i="28"/>
  <c r="G10" i="28"/>
  <c r="R5" i="28"/>
  <c r="G5" i="28"/>
  <c r="R4" i="28"/>
  <c r="G4" i="28"/>
  <c r="G23" i="27"/>
  <c r="G22" i="27"/>
  <c r="R18" i="27"/>
  <c r="R17" i="27"/>
  <c r="G17" i="27"/>
  <c r="G16" i="27"/>
  <c r="R11" i="27"/>
  <c r="G11" i="27"/>
  <c r="R10" i="27"/>
  <c r="G10" i="27"/>
  <c r="R5" i="27"/>
  <c r="G5" i="27"/>
  <c r="R4" i="27"/>
  <c r="G4" i="27"/>
  <c r="D37" i="26"/>
  <c r="F28" i="26"/>
  <c r="D20" i="26"/>
  <c r="L28" i="1"/>
  <c r="L29" i="1"/>
  <c r="W14" i="6"/>
  <c r="W13" i="6"/>
  <c r="S4" i="6" s="1"/>
  <c r="X5" i="6" s="1"/>
  <c r="W12" i="6"/>
  <c r="W11" i="6"/>
  <c r="T5" i="6" s="1"/>
  <c r="W10" i="6"/>
  <c r="W9" i="6"/>
  <c r="T4" i="6" s="1"/>
  <c r="W6" i="6"/>
  <c r="V6" i="6"/>
  <c r="U6" i="6"/>
  <c r="X4" i="6"/>
  <c r="G23" i="25"/>
  <c r="G22" i="25"/>
  <c r="R18" i="25"/>
  <c r="R17" i="25"/>
  <c r="G17" i="25"/>
  <c r="G16" i="25"/>
  <c r="R11" i="25"/>
  <c r="G11" i="25"/>
  <c r="R10" i="25"/>
  <c r="G10" i="25"/>
  <c r="R5" i="25"/>
  <c r="G5" i="25"/>
  <c r="R4" i="25"/>
  <c r="G4" i="25"/>
  <c r="D37" i="24"/>
  <c r="F28" i="24"/>
  <c r="D20" i="24"/>
  <c r="B76" i="23"/>
  <c r="D67" i="23"/>
  <c r="B59" i="23"/>
  <c r="B32" i="23"/>
  <c r="D23" i="23"/>
  <c r="B15" i="23"/>
  <c r="T18" i="22"/>
  <c r="J18" i="22"/>
  <c r="T17" i="22"/>
  <c r="J17" i="22"/>
  <c r="T11" i="22"/>
  <c r="J11" i="22"/>
  <c r="T10" i="22"/>
  <c r="J10" i="22"/>
  <c r="T5" i="22"/>
  <c r="J5" i="22"/>
  <c r="T4" i="22"/>
  <c r="J4" i="22"/>
  <c r="D37" i="19"/>
  <c r="F28" i="19"/>
  <c r="D20" i="19"/>
  <c r="G23" i="18"/>
  <c r="G22" i="18"/>
  <c r="R18" i="18"/>
  <c r="R17" i="18"/>
  <c r="G17" i="18"/>
  <c r="G16" i="18"/>
  <c r="R11" i="18"/>
  <c r="G11" i="18"/>
  <c r="R10" i="18"/>
  <c r="G10" i="18"/>
  <c r="R5" i="18"/>
  <c r="G5" i="18"/>
  <c r="R4" i="18"/>
  <c r="G4" i="18"/>
  <c r="G23" i="17"/>
  <c r="G22" i="17"/>
  <c r="R18" i="17"/>
  <c r="R17" i="17"/>
  <c r="G17" i="17"/>
  <c r="G16" i="17"/>
  <c r="R11" i="17"/>
  <c r="G11" i="17"/>
  <c r="R10" i="17"/>
  <c r="G10" i="17"/>
  <c r="R5" i="17"/>
  <c r="G5" i="17"/>
  <c r="R4" i="17"/>
  <c r="G4" i="17"/>
  <c r="D37" i="16"/>
  <c r="F28" i="16"/>
  <c r="D20" i="16"/>
  <c r="T18" i="15"/>
  <c r="T17" i="15"/>
  <c r="T11" i="15"/>
  <c r="T10" i="15"/>
  <c r="T5" i="15"/>
  <c r="T4" i="15"/>
  <c r="J18" i="15"/>
  <c r="J17" i="15"/>
  <c r="J11" i="15"/>
  <c r="J10" i="15"/>
  <c r="J5" i="15"/>
  <c r="J4" i="15"/>
  <c r="B76" i="14"/>
  <c r="D67" i="14"/>
  <c r="B59" i="14"/>
  <c r="B32" i="14"/>
  <c r="D23" i="14"/>
  <c r="B15" i="14"/>
  <c r="G23" i="13"/>
  <c r="G22" i="13"/>
  <c r="R18" i="13"/>
  <c r="R17" i="13"/>
  <c r="G17" i="13"/>
  <c r="G16" i="13"/>
  <c r="R11" i="13"/>
  <c r="G11" i="13"/>
  <c r="R10" i="13"/>
  <c r="G10" i="13"/>
  <c r="R5" i="13"/>
  <c r="G5" i="13"/>
  <c r="R4" i="13"/>
  <c r="G4" i="13"/>
  <c r="D37" i="12"/>
  <c r="F28" i="12"/>
  <c r="D20" i="12"/>
  <c r="D37" i="11"/>
  <c r="F28" i="11"/>
  <c r="D20" i="11"/>
  <c r="G23" i="10"/>
  <c r="G22" i="10"/>
  <c r="R18" i="10"/>
  <c r="R17" i="10"/>
  <c r="G17" i="10"/>
  <c r="G16" i="10"/>
  <c r="R11" i="10"/>
  <c r="G11" i="10"/>
  <c r="R10" i="10"/>
  <c r="G10" i="10"/>
  <c r="R5" i="10"/>
  <c r="G5" i="10"/>
  <c r="R4" i="10"/>
  <c r="G4" i="10"/>
  <c r="W97" i="7"/>
  <c r="W96" i="7"/>
  <c r="S79" i="7" s="1"/>
  <c r="W95" i="7"/>
  <c r="T82" i="7" s="1"/>
  <c r="W94" i="7"/>
  <c r="U81" i="7" s="1"/>
  <c r="W93" i="7"/>
  <c r="S82" i="7" s="1"/>
  <c r="W92" i="7"/>
  <c r="U80" i="7" s="1"/>
  <c r="W91" i="7"/>
  <c r="R81" i="7" s="1"/>
  <c r="W90" i="7"/>
  <c r="T79" i="7" s="1"/>
  <c r="W89" i="7"/>
  <c r="S81" i="7" s="1"/>
  <c r="W88" i="7"/>
  <c r="W87" i="7"/>
  <c r="R82" i="7" s="1"/>
  <c r="W86" i="7"/>
  <c r="U79" i="7" s="1"/>
  <c r="T80" i="7"/>
  <c r="R80" i="7"/>
  <c r="W72" i="7"/>
  <c r="W71" i="7"/>
  <c r="S54" i="7" s="1"/>
  <c r="W70" i="7"/>
  <c r="T57" i="7" s="1"/>
  <c r="W69" i="7"/>
  <c r="U56" i="7" s="1"/>
  <c r="W68" i="7"/>
  <c r="S57" i="7" s="1"/>
  <c r="W67" i="7"/>
  <c r="U55" i="7" s="1"/>
  <c r="W66" i="7"/>
  <c r="R56" i="7" s="1"/>
  <c r="W65" i="7"/>
  <c r="T54" i="7" s="1"/>
  <c r="W64" i="7"/>
  <c r="S56" i="7" s="1"/>
  <c r="W63" i="7"/>
  <c r="T55" i="7" s="1"/>
  <c r="W62" i="7"/>
  <c r="R57" i="7" s="1"/>
  <c r="W61" i="7"/>
  <c r="U54" i="7" s="1"/>
  <c r="R55" i="7"/>
  <c r="W47" i="7"/>
  <c r="R30" i="7" s="1"/>
  <c r="W46" i="7"/>
  <c r="S29" i="7" s="1"/>
  <c r="W45" i="7"/>
  <c r="T32" i="7" s="1"/>
  <c r="W44" i="7"/>
  <c r="U31" i="7" s="1"/>
  <c r="W43" i="7"/>
  <c r="S32" i="7" s="1"/>
  <c r="W42" i="7"/>
  <c r="U30" i="7" s="1"/>
  <c r="W41" i="7"/>
  <c r="R31" i="7" s="1"/>
  <c r="W40" i="7"/>
  <c r="T29" i="7" s="1"/>
  <c r="W39" i="7"/>
  <c r="S31" i="7" s="1"/>
  <c r="W38" i="7"/>
  <c r="T30" i="7" s="1"/>
  <c r="W37" i="7"/>
  <c r="R32" i="7" s="1"/>
  <c r="W36" i="7"/>
  <c r="U29" i="7" s="1"/>
  <c r="W22" i="7"/>
  <c r="R5" i="7" s="1"/>
  <c r="W21" i="7"/>
  <c r="W20" i="7"/>
  <c r="T7" i="7" s="1"/>
  <c r="W19" i="7"/>
  <c r="U6" i="7" s="1"/>
  <c r="W18" i="7"/>
  <c r="W17" i="7"/>
  <c r="U5" i="7" s="1"/>
  <c r="W16" i="7"/>
  <c r="R6" i="7" s="1"/>
  <c r="W15" i="7"/>
  <c r="W14" i="7"/>
  <c r="S6" i="7" s="1"/>
  <c r="W13" i="7"/>
  <c r="T5" i="7" s="1"/>
  <c r="W12" i="7"/>
  <c r="W11" i="7"/>
  <c r="U4" i="7" s="1"/>
  <c r="S7" i="7"/>
  <c r="R7" i="7"/>
  <c r="T4" i="7"/>
  <c r="S4" i="7"/>
  <c r="W65" i="5"/>
  <c r="W64" i="5"/>
  <c r="W63" i="5"/>
  <c r="W62" i="5"/>
  <c r="T56" i="5" s="1"/>
  <c r="W61" i="5"/>
  <c r="W60" i="5"/>
  <c r="T55" i="5" s="1"/>
  <c r="W57" i="5"/>
  <c r="V57" i="5"/>
  <c r="AA57" i="5" s="1"/>
  <c r="U57" i="5"/>
  <c r="X55" i="5"/>
  <c r="S55" i="5"/>
  <c r="X56" i="5" s="1"/>
  <c r="W48" i="5"/>
  <c r="W47" i="5"/>
  <c r="S38" i="5" s="1"/>
  <c r="W46" i="5"/>
  <c r="W45" i="5"/>
  <c r="T39" i="5" s="1"/>
  <c r="W44" i="5"/>
  <c r="W43" i="5"/>
  <c r="T38" i="5" s="1"/>
  <c r="W40" i="5"/>
  <c r="V40" i="5"/>
  <c r="AA40" i="5" s="1"/>
  <c r="U40" i="5"/>
  <c r="X38" i="5"/>
  <c r="W31" i="5"/>
  <c r="W30" i="5"/>
  <c r="S21" i="5" s="1"/>
  <c r="W29" i="5"/>
  <c r="W28" i="5"/>
  <c r="T22" i="5" s="1"/>
  <c r="W27" i="5"/>
  <c r="W26" i="5"/>
  <c r="T21" i="5" s="1"/>
  <c r="W23" i="5"/>
  <c r="V23" i="5"/>
  <c r="U23" i="5"/>
  <c r="X21" i="5"/>
  <c r="W14" i="5"/>
  <c r="W13" i="5"/>
  <c r="S4" i="5" s="1"/>
  <c r="X5" i="5" s="1"/>
  <c r="W12" i="5"/>
  <c r="W11" i="5"/>
  <c r="T5" i="5" s="1"/>
  <c r="W10" i="5"/>
  <c r="W9" i="5"/>
  <c r="T4" i="5" s="1"/>
  <c r="W6" i="5"/>
  <c r="V6" i="5"/>
  <c r="U6" i="5"/>
  <c r="X4" i="5"/>
  <c r="W81" i="3"/>
  <c r="R64" i="3" s="1"/>
  <c r="W80" i="3"/>
  <c r="S63" i="3" s="1"/>
  <c r="W79" i="3"/>
  <c r="T66" i="3" s="1"/>
  <c r="W78" i="3"/>
  <c r="U65" i="3" s="1"/>
  <c r="W77" i="3"/>
  <c r="W76" i="3"/>
  <c r="U64" i="3" s="1"/>
  <c r="W75" i="3"/>
  <c r="R65" i="3" s="1"/>
  <c r="W74" i="3"/>
  <c r="T63" i="3" s="1"/>
  <c r="W73" i="3"/>
  <c r="S65" i="3" s="1"/>
  <c r="W72" i="3"/>
  <c r="W71" i="3"/>
  <c r="W70" i="3"/>
  <c r="U63" i="3" s="1"/>
  <c r="S66" i="3"/>
  <c r="R66" i="3"/>
  <c r="T64" i="3"/>
  <c r="W56" i="3"/>
  <c r="R39" i="3" s="1"/>
  <c r="W55" i="3"/>
  <c r="S38" i="3" s="1"/>
  <c r="W54" i="3"/>
  <c r="T41" i="3" s="1"/>
  <c r="W53" i="3"/>
  <c r="U40" i="3" s="1"/>
  <c r="W52" i="3"/>
  <c r="S41" i="3" s="1"/>
  <c r="W51" i="3"/>
  <c r="U39" i="3" s="1"/>
  <c r="W50" i="3"/>
  <c r="R40" i="3" s="1"/>
  <c r="W49" i="3"/>
  <c r="T38" i="3" s="1"/>
  <c r="W48" i="3"/>
  <c r="S40" i="3" s="1"/>
  <c r="W47" i="3"/>
  <c r="T39" i="3" s="1"/>
  <c r="W46" i="3"/>
  <c r="R41" i="3" s="1"/>
  <c r="W45" i="3"/>
  <c r="U38" i="3" s="1"/>
  <c r="W31" i="3"/>
  <c r="W30" i="3"/>
  <c r="S21" i="3" s="1"/>
  <c r="W29" i="3"/>
  <c r="W28" i="3"/>
  <c r="T22" i="3" s="1"/>
  <c r="W22" i="3" s="1"/>
  <c r="W27" i="3"/>
  <c r="W26" i="3"/>
  <c r="T21" i="3" s="1"/>
  <c r="W23" i="3"/>
  <c r="V23" i="3"/>
  <c r="AA23" i="3" s="1"/>
  <c r="U23" i="3"/>
  <c r="X21" i="3"/>
  <c r="W14" i="3"/>
  <c r="W13" i="3"/>
  <c r="S4" i="3" s="1"/>
  <c r="X5" i="3" s="1"/>
  <c r="W12" i="3"/>
  <c r="W11" i="3"/>
  <c r="T5" i="3" s="1"/>
  <c r="W10" i="3"/>
  <c r="W9" i="3"/>
  <c r="T4" i="3" s="1"/>
  <c r="W6" i="3"/>
  <c r="V6" i="3"/>
  <c r="AA6" i="3" s="1"/>
  <c r="U6" i="3"/>
  <c r="X4" i="3"/>
  <c r="W65" i="1"/>
  <c r="W64" i="1"/>
  <c r="S55" i="1" s="1"/>
  <c r="X56" i="1" s="1"/>
  <c r="W63" i="1"/>
  <c r="W62" i="1"/>
  <c r="T56" i="1" s="1"/>
  <c r="W61" i="1"/>
  <c r="W60" i="1"/>
  <c r="T55" i="1" s="1"/>
  <c r="W57" i="1"/>
  <c r="V57" i="1"/>
  <c r="AA57" i="1" s="1"/>
  <c r="U57" i="1"/>
  <c r="X55" i="1"/>
  <c r="W48" i="1"/>
  <c r="W47" i="1"/>
  <c r="S38" i="1" s="1"/>
  <c r="X39" i="1" s="1"/>
  <c r="W46" i="1"/>
  <c r="W45" i="1"/>
  <c r="T39" i="1" s="1"/>
  <c r="W44" i="1"/>
  <c r="W43" i="1"/>
  <c r="T38" i="1" s="1"/>
  <c r="W40" i="1"/>
  <c r="V40" i="1"/>
  <c r="AA40" i="1" s="1"/>
  <c r="U40" i="1"/>
  <c r="X38" i="1"/>
  <c r="W31" i="1"/>
  <c r="W30" i="1"/>
  <c r="S21" i="1" s="1"/>
  <c r="X22" i="1" s="1"/>
  <c r="W29" i="1"/>
  <c r="W28" i="1"/>
  <c r="T22" i="1" s="1"/>
  <c r="W27" i="1"/>
  <c r="W26" i="1"/>
  <c r="T21" i="1" s="1"/>
  <c r="W23" i="1"/>
  <c r="V23" i="1"/>
  <c r="U23" i="1"/>
  <c r="X21" i="1"/>
  <c r="W14" i="1"/>
  <c r="W13" i="1"/>
  <c r="S4" i="1" s="1"/>
  <c r="X5" i="1" s="1"/>
  <c r="W12" i="1"/>
  <c r="W11" i="1"/>
  <c r="T5" i="1" s="1"/>
  <c r="W10" i="1"/>
  <c r="W9" i="1"/>
  <c r="T4" i="1" s="1"/>
  <c r="W6" i="1"/>
  <c r="V6" i="1"/>
  <c r="AA6" i="1" s="1"/>
  <c r="U6" i="1"/>
  <c r="X4" i="1"/>
  <c r="H47" i="9"/>
  <c r="C30" i="9" s="1"/>
  <c r="H46" i="9"/>
  <c r="D29" i="9" s="1"/>
  <c r="H45" i="9"/>
  <c r="E32" i="9" s="1"/>
  <c r="H44" i="9"/>
  <c r="F31" i="9" s="1"/>
  <c r="H43" i="9"/>
  <c r="H42" i="9"/>
  <c r="F30" i="9" s="1"/>
  <c r="H41" i="9"/>
  <c r="C31" i="9" s="1"/>
  <c r="H40" i="9"/>
  <c r="E29" i="9" s="1"/>
  <c r="H39" i="9"/>
  <c r="D31" i="9" s="1"/>
  <c r="H38" i="9"/>
  <c r="E30" i="9" s="1"/>
  <c r="H37" i="9"/>
  <c r="C32" i="9" s="1"/>
  <c r="H36" i="9"/>
  <c r="F29" i="9" s="1"/>
  <c r="D32" i="9"/>
  <c r="H22" i="9"/>
  <c r="C5" i="9" s="1"/>
  <c r="H21" i="9"/>
  <c r="D4" i="9" s="1"/>
  <c r="H20" i="9"/>
  <c r="E7" i="9" s="1"/>
  <c r="H19" i="9"/>
  <c r="F6" i="9" s="1"/>
  <c r="H18" i="9"/>
  <c r="D7" i="9" s="1"/>
  <c r="H17" i="9"/>
  <c r="F5" i="9" s="1"/>
  <c r="H16" i="9"/>
  <c r="C6" i="9" s="1"/>
  <c r="H15" i="9"/>
  <c r="E4" i="9" s="1"/>
  <c r="H14" i="9"/>
  <c r="D6" i="9" s="1"/>
  <c r="H13" i="9"/>
  <c r="E5" i="9" s="1"/>
  <c r="H12" i="9"/>
  <c r="C7" i="9" s="1"/>
  <c r="H11" i="9"/>
  <c r="F4" i="9" s="1"/>
  <c r="H47" i="8"/>
  <c r="C30" i="8" s="1"/>
  <c r="H46" i="8"/>
  <c r="D29" i="8" s="1"/>
  <c r="H45" i="8"/>
  <c r="H44" i="8"/>
  <c r="F31" i="8" s="1"/>
  <c r="H43" i="8"/>
  <c r="D32" i="8" s="1"/>
  <c r="H42" i="8"/>
  <c r="F30" i="8" s="1"/>
  <c r="H41" i="8"/>
  <c r="C31" i="8" s="1"/>
  <c r="H40" i="8"/>
  <c r="E29" i="8" s="1"/>
  <c r="H39" i="8"/>
  <c r="D31" i="8" s="1"/>
  <c r="H38" i="8"/>
  <c r="E30" i="8" s="1"/>
  <c r="H37" i="8"/>
  <c r="C32" i="8" s="1"/>
  <c r="H36" i="8"/>
  <c r="F29" i="8" s="1"/>
  <c r="E32" i="8"/>
  <c r="H22" i="8"/>
  <c r="C5" i="8" s="1"/>
  <c r="H21" i="8"/>
  <c r="D4" i="8" s="1"/>
  <c r="H20" i="8"/>
  <c r="E7" i="8" s="1"/>
  <c r="H19" i="8"/>
  <c r="F6" i="8" s="1"/>
  <c r="H18" i="8"/>
  <c r="H17" i="8"/>
  <c r="F5" i="8" s="1"/>
  <c r="H16" i="8"/>
  <c r="C6" i="8" s="1"/>
  <c r="H15" i="8"/>
  <c r="E4" i="8" s="1"/>
  <c r="H14" i="8"/>
  <c r="D6" i="8" s="1"/>
  <c r="H13" i="8"/>
  <c r="E5" i="8" s="1"/>
  <c r="H12" i="8"/>
  <c r="C7" i="8" s="1"/>
  <c r="H11" i="8"/>
  <c r="F4" i="8" s="1"/>
  <c r="D7" i="8"/>
  <c r="H141" i="7"/>
  <c r="C124" i="7" s="1"/>
  <c r="H140" i="7"/>
  <c r="D123" i="7" s="1"/>
  <c r="H139" i="7"/>
  <c r="E126" i="7" s="1"/>
  <c r="H138" i="7"/>
  <c r="F125" i="7" s="1"/>
  <c r="H137" i="7"/>
  <c r="H136" i="7"/>
  <c r="F124" i="7" s="1"/>
  <c r="H135" i="7"/>
  <c r="C125" i="7" s="1"/>
  <c r="H134" i="7"/>
  <c r="E123" i="7" s="1"/>
  <c r="H133" i="7"/>
  <c r="D125" i="7" s="1"/>
  <c r="H132" i="7"/>
  <c r="E124" i="7" s="1"/>
  <c r="H131" i="7"/>
  <c r="C126" i="7" s="1"/>
  <c r="H130" i="7"/>
  <c r="F123" i="7" s="1"/>
  <c r="D126" i="7"/>
  <c r="H116" i="7"/>
  <c r="H115" i="7"/>
  <c r="D106" i="7" s="1"/>
  <c r="I107" i="7" s="1"/>
  <c r="H114" i="7"/>
  <c r="H113" i="7"/>
  <c r="E107" i="7" s="1"/>
  <c r="H112" i="7"/>
  <c r="H111" i="7"/>
  <c r="E106" i="7" s="1"/>
  <c r="H108" i="7"/>
  <c r="G108" i="7"/>
  <c r="L108" i="7" s="1"/>
  <c r="F108" i="7"/>
  <c r="I106" i="7"/>
  <c r="H99" i="7"/>
  <c r="H98" i="7"/>
  <c r="D89" i="7" s="1"/>
  <c r="I90" i="7" s="1"/>
  <c r="H97" i="7"/>
  <c r="H96" i="7"/>
  <c r="E90" i="7" s="1"/>
  <c r="H95" i="7"/>
  <c r="H94" i="7"/>
  <c r="E89" i="7" s="1"/>
  <c r="H91" i="7"/>
  <c r="G91" i="7"/>
  <c r="L91" i="7" s="1"/>
  <c r="F91" i="7"/>
  <c r="I89" i="7"/>
  <c r="H82" i="7"/>
  <c r="H81" i="7"/>
  <c r="D72" i="7" s="1"/>
  <c r="I73" i="7" s="1"/>
  <c r="H80" i="7"/>
  <c r="H79" i="7"/>
  <c r="E73" i="7" s="1"/>
  <c r="H78" i="7"/>
  <c r="H77" i="7"/>
  <c r="E72" i="7" s="1"/>
  <c r="H74" i="7"/>
  <c r="G74" i="7"/>
  <c r="F74" i="7"/>
  <c r="I72" i="7"/>
  <c r="H65" i="7"/>
  <c r="H64" i="7"/>
  <c r="D55" i="7" s="1"/>
  <c r="I56" i="7" s="1"/>
  <c r="H63" i="7"/>
  <c r="H62" i="7"/>
  <c r="E56" i="7" s="1"/>
  <c r="H61" i="7"/>
  <c r="H60" i="7"/>
  <c r="E55" i="7" s="1"/>
  <c r="H57" i="7"/>
  <c r="G57" i="7"/>
  <c r="F57" i="7"/>
  <c r="I55" i="7"/>
  <c r="H48" i="7"/>
  <c r="H47" i="7"/>
  <c r="D38" i="7" s="1"/>
  <c r="I39" i="7" s="1"/>
  <c r="H46" i="7"/>
  <c r="H45" i="7"/>
  <c r="E39" i="7" s="1"/>
  <c r="H44" i="7"/>
  <c r="H43" i="7"/>
  <c r="E38" i="7" s="1"/>
  <c r="H40" i="7"/>
  <c r="G40" i="7"/>
  <c r="L40" i="7" s="1"/>
  <c r="F40" i="7"/>
  <c r="I38" i="7"/>
  <c r="H31" i="7"/>
  <c r="H30" i="7"/>
  <c r="D21" i="7" s="1"/>
  <c r="I22" i="7" s="1"/>
  <c r="H29" i="7"/>
  <c r="H28" i="7"/>
  <c r="E22" i="7" s="1"/>
  <c r="H27" i="7"/>
  <c r="H26" i="7"/>
  <c r="E21" i="7" s="1"/>
  <c r="H23" i="7"/>
  <c r="G23" i="7"/>
  <c r="L23" i="7" s="1"/>
  <c r="F23" i="7"/>
  <c r="I21" i="7"/>
  <c r="H14" i="7"/>
  <c r="H13" i="7"/>
  <c r="D4" i="7" s="1"/>
  <c r="I5" i="7" s="1"/>
  <c r="H12" i="7"/>
  <c r="H11" i="7"/>
  <c r="E5" i="7" s="1"/>
  <c r="H10" i="7"/>
  <c r="H9" i="7"/>
  <c r="E4" i="7" s="1"/>
  <c r="H6" i="7"/>
  <c r="G6" i="7"/>
  <c r="L6" i="7" s="1"/>
  <c r="F6" i="7"/>
  <c r="I4" i="7"/>
  <c r="H48" i="6"/>
  <c r="H47" i="6"/>
  <c r="D38" i="6" s="1"/>
  <c r="I39" i="6" s="1"/>
  <c r="H46" i="6"/>
  <c r="H45" i="6"/>
  <c r="E39" i="6" s="1"/>
  <c r="H44" i="6"/>
  <c r="H43" i="6"/>
  <c r="E38" i="6" s="1"/>
  <c r="H40" i="6"/>
  <c r="G40" i="6"/>
  <c r="F40" i="6"/>
  <c r="I38" i="6"/>
  <c r="H31" i="6"/>
  <c r="H30" i="6"/>
  <c r="D21" i="6" s="1"/>
  <c r="H29" i="6"/>
  <c r="H28" i="6"/>
  <c r="E22" i="6" s="1"/>
  <c r="H27" i="6"/>
  <c r="H26" i="6"/>
  <c r="E21" i="6" s="1"/>
  <c r="H23" i="6"/>
  <c r="G23" i="6"/>
  <c r="L23" i="6" s="1"/>
  <c r="F23" i="6"/>
  <c r="I21" i="6"/>
  <c r="H14" i="6"/>
  <c r="H13" i="6"/>
  <c r="D4" i="6" s="1"/>
  <c r="I5" i="6" s="1"/>
  <c r="H12" i="6"/>
  <c r="H11" i="6"/>
  <c r="E5" i="6" s="1"/>
  <c r="H10" i="6"/>
  <c r="H9" i="6"/>
  <c r="E4" i="6" s="1"/>
  <c r="H6" i="6"/>
  <c r="G6" i="6"/>
  <c r="L6" i="6" s="1"/>
  <c r="F6" i="6"/>
  <c r="I4" i="6"/>
  <c r="H139" i="5"/>
  <c r="C122" i="5" s="1"/>
  <c r="H138" i="5"/>
  <c r="D121" i="5" s="1"/>
  <c r="H137" i="5"/>
  <c r="E124" i="5" s="1"/>
  <c r="H136" i="5"/>
  <c r="F123" i="5" s="1"/>
  <c r="H135" i="5"/>
  <c r="D124" i="5" s="1"/>
  <c r="H134" i="5"/>
  <c r="F122" i="5" s="1"/>
  <c r="H133" i="5"/>
  <c r="C123" i="5" s="1"/>
  <c r="H132" i="5"/>
  <c r="E121" i="5" s="1"/>
  <c r="H131" i="5"/>
  <c r="D123" i="5" s="1"/>
  <c r="H130" i="5"/>
  <c r="E122" i="5" s="1"/>
  <c r="H129" i="5"/>
  <c r="C124" i="5" s="1"/>
  <c r="H128" i="5"/>
  <c r="F121" i="5" s="1"/>
  <c r="H114" i="5"/>
  <c r="C97" i="5" s="1"/>
  <c r="H113" i="5"/>
  <c r="D96" i="5" s="1"/>
  <c r="H112" i="5"/>
  <c r="H111" i="5"/>
  <c r="F98" i="5" s="1"/>
  <c r="H110" i="5"/>
  <c r="D99" i="5" s="1"/>
  <c r="H109" i="5"/>
  <c r="F97" i="5" s="1"/>
  <c r="H108" i="5"/>
  <c r="C98" i="5" s="1"/>
  <c r="H107" i="5"/>
  <c r="E96" i="5" s="1"/>
  <c r="H106" i="5"/>
  <c r="D98" i="5" s="1"/>
  <c r="H105" i="5"/>
  <c r="E97" i="5" s="1"/>
  <c r="H104" i="5"/>
  <c r="C99" i="5" s="1"/>
  <c r="H103" i="5"/>
  <c r="F96" i="5" s="1"/>
  <c r="E99" i="5"/>
  <c r="H89" i="5"/>
  <c r="C72" i="5" s="1"/>
  <c r="H88" i="5"/>
  <c r="D71" i="5" s="1"/>
  <c r="H87" i="5"/>
  <c r="E74" i="5" s="1"/>
  <c r="H86" i="5"/>
  <c r="F73" i="5" s="1"/>
  <c r="H85" i="5"/>
  <c r="H84" i="5"/>
  <c r="F72" i="5" s="1"/>
  <c r="H83" i="5"/>
  <c r="C73" i="5" s="1"/>
  <c r="H82" i="5"/>
  <c r="E71" i="5" s="1"/>
  <c r="H81" i="5"/>
  <c r="D73" i="5" s="1"/>
  <c r="H80" i="5"/>
  <c r="E72" i="5" s="1"/>
  <c r="H79" i="5"/>
  <c r="C74" i="5" s="1"/>
  <c r="H78" i="5"/>
  <c r="F71" i="5" s="1"/>
  <c r="D74" i="5"/>
  <c r="H64" i="5"/>
  <c r="C47" i="5" s="1"/>
  <c r="H63" i="5"/>
  <c r="D46" i="5" s="1"/>
  <c r="H62" i="5"/>
  <c r="E49" i="5" s="1"/>
  <c r="H61" i="5"/>
  <c r="F48" i="5" s="1"/>
  <c r="H60" i="5"/>
  <c r="D49" i="5" s="1"/>
  <c r="H59" i="5"/>
  <c r="H58" i="5"/>
  <c r="C48" i="5" s="1"/>
  <c r="H57" i="5"/>
  <c r="E46" i="5" s="1"/>
  <c r="H56" i="5"/>
  <c r="D48" i="5" s="1"/>
  <c r="H55" i="5"/>
  <c r="E47" i="5" s="1"/>
  <c r="H54" i="5"/>
  <c r="C49" i="5" s="1"/>
  <c r="H53" i="5"/>
  <c r="F46" i="5" s="1"/>
  <c r="F47" i="5"/>
  <c r="H39" i="5"/>
  <c r="C22" i="5" s="1"/>
  <c r="H38" i="5"/>
  <c r="D21" i="5" s="1"/>
  <c r="H37" i="5"/>
  <c r="E24" i="5" s="1"/>
  <c r="H36" i="5"/>
  <c r="F23" i="5" s="1"/>
  <c r="H35" i="5"/>
  <c r="D24" i="5" s="1"/>
  <c r="H34" i="5"/>
  <c r="F22" i="5" s="1"/>
  <c r="H33" i="5"/>
  <c r="C23" i="5" s="1"/>
  <c r="H32" i="5"/>
  <c r="E21" i="5" s="1"/>
  <c r="H31" i="5"/>
  <c r="D23" i="5" s="1"/>
  <c r="H30" i="5"/>
  <c r="E22" i="5" s="1"/>
  <c r="H29" i="5"/>
  <c r="C24" i="5" s="1"/>
  <c r="H28" i="5"/>
  <c r="F21" i="5" s="1"/>
  <c r="H14" i="5"/>
  <c r="H13" i="5"/>
  <c r="D4" i="5" s="1"/>
  <c r="H12" i="5"/>
  <c r="H11" i="5"/>
  <c r="E5" i="5" s="1"/>
  <c r="H10" i="5"/>
  <c r="H9" i="5"/>
  <c r="E4" i="5" s="1"/>
  <c r="H6" i="5"/>
  <c r="G6" i="5"/>
  <c r="F6" i="5"/>
  <c r="I4" i="5"/>
  <c r="H47" i="4"/>
  <c r="C30" i="4" s="1"/>
  <c r="H46" i="4"/>
  <c r="D29" i="4" s="1"/>
  <c r="H45" i="4"/>
  <c r="E32" i="4" s="1"/>
  <c r="H44" i="4"/>
  <c r="F31" i="4" s="1"/>
  <c r="H43" i="4"/>
  <c r="D32" i="4" s="1"/>
  <c r="H42" i="4"/>
  <c r="F30" i="4" s="1"/>
  <c r="H41" i="4"/>
  <c r="C31" i="4" s="1"/>
  <c r="H40" i="4"/>
  <c r="E29" i="4" s="1"/>
  <c r="H39" i="4"/>
  <c r="D31" i="4" s="1"/>
  <c r="H38" i="4"/>
  <c r="E30" i="4" s="1"/>
  <c r="H37" i="4"/>
  <c r="C32" i="4" s="1"/>
  <c r="H36" i="4"/>
  <c r="F29" i="4" s="1"/>
  <c r="H22" i="4"/>
  <c r="C5" i="4" s="1"/>
  <c r="H21" i="4"/>
  <c r="D4" i="4" s="1"/>
  <c r="H20" i="4"/>
  <c r="E7" i="4" s="1"/>
  <c r="H19" i="4"/>
  <c r="F6" i="4" s="1"/>
  <c r="H18" i="4"/>
  <c r="D7" i="4" s="1"/>
  <c r="H17" i="4"/>
  <c r="F5" i="4" s="1"/>
  <c r="H16" i="4"/>
  <c r="C6" i="4" s="1"/>
  <c r="H15" i="4"/>
  <c r="E4" i="4" s="1"/>
  <c r="H14" i="4"/>
  <c r="D6" i="4" s="1"/>
  <c r="H13" i="4"/>
  <c r="E5" i="4" s="1"/>
  <c r="H12" i="4"/>
  <c r="C7" i="4" s="1"/>
  <c r="H11" i="4"/>
  <c r="F4" i="4" s="1"/>
  <c r="H116" i="3"/>
  <c r="H115" i="3"/>
  <c r="D106" i="3" s="1"/>
  <c r="I107" i="3" s="1"/>
  <c r="H114" i="3"/>
  <c r="H113" i="3"/>
  <c r="E107" i="3" s="1"/>
  <c r="H112" i="3"/>
  <c r="H111" i="3"/>
  <c r="E106" i="3" s="1"/>
  <c r="H108" i="3"/>
  <c r="G108" i="3"/>
  <c r="L108" i="3" s="1"/>
  <c r="F108" i="3"/>
  <c r="I106" i="3"/>
  <c r="H99" i="3"/>
  <c r="H98" i="3"/>
  <c r="D89" i="3" s="1"/>
  <c r="H97" i="3"/>
  <c r="H96" i="3"/>
  <c r="E90" i="3" s="1"/>
  <c r="H95" i="3"/>
  <c r="H94" i="3"/>
  <c r="E89" i="3" s="1"/>
  <c r="H91" i="3"/>
  <c r="G91" i="3"/>
  <c r="F91" i="3"/>
  <c r="I89" i="3"/>
  <c r="H82" i="3"/>
  <c r="H81" i="3"/>
  <c r="D72" i="3" s="1"/>
  <c r="H80" i="3"/>
  <c r="H79" i="3"/>
  <c r="E73" i="3" s="1"/>
  <c r="H78" i="3"/>
  <c r="H77" i="3"/>
  <c r="E72" i="3" s="1"/>
  <c r="H74" i="3"/>
  <c r="G74" i="3"/>
  <c r="L74" i="3" s="1"/>
  <c r="F74" i="3"/>
  <c r="I72" i="3"/>
  <c r="H65" i="3"/>
  <c r="H64" i="3"/>
  <c r="D55" i="3" s="1"/>
  <c r="I56" i="3" s="1"/>
  <c r="H63" i="3"/>
  <c r="H62" i="3"/>
  <c r="E56" i="3" s="1"/>
  <c r="H61" i="3"/>
  <c r="H60" i="3"/>
  <c r="E55" i="3" s="1"/>
  <c r="H57" i="3"/>
  <c r="G57" i="3"/>
  <c r="L57" i="3" s="1"/>
  <c r="F57" i="3"/>
  <c r="I55" i="3"/>
  <c r="H48" i="3"/>
  <c r="H47" i="3"/>
  <c r="D38" i="3" s="1"/>
  <c r="I39" i="3" s="1"/>
  <c r="H46" i="3"/>
  <c r="H45" i="3"/>
  <c r="E39" i="3" s="1"/>
  <c r="H44" i="3"/>
  <c r="H43" i="3"/>
  <c r="E38" i="3" s="1"/>
  <c r="H40" i="3"/>
  <c r="G40" i="3"/>
  <c r="L40" i="3" s="1"/>
  <c r="F40" i="3"/>
  <c r="I38" i="3"/>
  <c r="H31" i="3"/>
  <c r="H30" i="3"/>
  <c r="D21" i="3" s="1"/>
  <c r="I22" i="3" s="1"/>
  <c r="H29" i="3"/>
  <c r="H28" i="3"/>
  <c r="E22" i="3" s="1"/>
  <c r="H27" i="3"/>
  <c r="H26" i="3"/>
  <c r="E21" i="3" s="1"/>
  <c r="H23" i="3"/>
  <c r="G23" i="3"/>
  <c r="L23" i="3" s="1"/>
  <c r="F23" i="3"/>
  <c r="I21" i="3"/>
  <c r="H14" i="3"/>
  <c r="H13" i="3"/>
  <c r="D4" i="3" s="1"/>
  <c r="I5" i="3" s="1"/>
  <c r="H12" i="3"/>
  <c r="H11" i="3"/>
  <c r="E5" i="3" s="1"/>
  <c r="H5" i="3" s="1"/>
  <c r="H10" i="3"/>
  <c r="H9" i="3"/>
  <c r="E4" i="3" s="1"/>
  <c r="H6" i="3"/>
  <c r="G6" i="3"/>
  <c r="L6" i="3" s="1"/>
  <c r="F6" i="3"/>
  <c r="I4" i="3"/>
  <c r="H47" i="2"/>
  <c r="C30" i="2" s="1"/>
  <c r="H46" i="2"/>
  <c r="D29" i="2" s="1"/>
  <c r="H45" i="2"/>
  <c r="H44" i="2"/>
  <c r="F31" i="2" s="1"/>
  <c r="H43" i="2"/>
  <c r="D32" i="2" s="1"/>
  <c r="H42" i="2"/>
  <c r="F30" i="2" s="1"/>
  <c r="H41" i="2"/>
  <c r="C31" i="2" s="1"/>
  <c r="H40" i="2"/>
  <c r="E29" i="2" s="1"/>
  <c r="H39" i="2"/>
  <c r="D31" i="2" s="1"/>
  <c r="H38" i="2"/>
  <c r="E30" i="2" s="1"/>
  <c r="H37" i="2"/>
  <c r="C32" i="2" s="1"/>
  <c r="H36" i="2"/>
  <c r="F29" i="2" s="1"/>
  <c r="E32" i="2"/>
  <c r="H22" i="2"/>
  <c r="C5" i="2" s="1"/>
  <c r="H21" i="2"/>
  <c r="D4" i="2" s="1"/>
  <c r="H20" i="2"/>
  <c r="E7" i="2" s="1"/>
  <c r="H19" i="2"/>
  <c r="F6" i="2" s="1"/>
  <c r="H18" i="2"/>
  <c r="D7" i="2" s="1"/>
  <c r="H17" i="2"/>
  <c r="F5" i="2" s="1"/>
  <c r="H16" i="2"/>
  <c r="C6" i="2" s="1"/>
  <c r="H15" i="2"/>
  <c r="E4" i="2" s="1"/>
  <c r="H14" i="2"/>
  <c r="D6" i="2" s="1"/>
  <c r="H13" i="2"/>
  <c r="E5" i="2" s="1"/>
  <c r="H12" i="2"/>
  <c r="C7" i="2" s="1"/>
  <c r="H11" i="2"/>
  <c r="F4" i="2" s="1"/>
  <c r="H99" i="1"/>
  <c r="H98" i="1"/>
  <c r="D89" i="1" s="1"/>
  <c r="H97" i="1"/>
  <c r="H96" i="1"/>
  <c r="E90" i="1" s="1"/>
  <c r="H95" i="1"/>
  <c r="H94" i="1"/>
  <c r="E89" i="1" s="1"/>
  <c r="H91" i="1"/>
  <c r="G91" i="1"/>
  <c r="L91" i="1" s="1"/>
  <c r="F91" i="1"/>
  <c r="I89" i="1"/>
  <c r="H82" i="1"/>
  <c r="H81" i="1"/>
  <c r="D72" i="1" s="1"/>
  <c r="H80" i="1"/>
  <c r="H79" i="1"/>
  <c r="E73" i="1" s="1"/>
  <c r="H78" i="1"/>
  <c r="H77" i="1"/>
  <c r="E72" i="1" s="1"/>
  <c r="H74" i="1"/>
  <c r="G74" i="1"/>
  <c r="L74" i="1" s="1"/>
  <c r="F74" i="1"/>
  <c r="I72" i="1"/>
  <c r="H65" i="1"/>
  <c r="H64" i="1"/>
  <c r="D55" i="1" s="1"/>
  <c r="H63" i="1"/>
  <c r="H62" i="1"/>
  <c r="E56" i="1" s="1"/>
  <c r="H61" i="1"/>
  <c r="H60" i="1"/>
  <c r="E55" i="1" s="1"/>
  <c r="H57" i="1"/>
  <c r="G57" i="1"/>
  <c r="L57" i="1" s="1"/>
  <c r="F57" i="1"/>
  <c r="I55" i="1"/>
  <c r="H48" i="1"/>
  <c r="H47" i="1"/>
  <c r="D38" i="1" s="1"/>
  <c r="I39" i="1" s="1"/>
  <c r="H46" i="1"/>
  <c r="H45" i="1"/>
  <c r="E39" i="1" s="1"/>
  <c r="H39" i="1" s="1"/>
  <c r="H44" i="1"/>
  <c r="H43" i="1"/>
  <c r="E38" i="1" s="1"/>
  <c r="H40" i="1"/>
  <c r="G40" i="1"/>
  <c r="F40" i="1"/>
  <c r="I38" i="1"/>
  <c r="H31" i="1"/>
  <c r="H30" i="1"/>
  <c r="D21" i="1" s="1"/>
  <c r="I22" i="1" s="1"/>
  <c r="H29" i="1"/>
  <c r="H28" i="1"/>
  <c r="E22" i="1" s="1"/>
  <c r="H27" i="1"/>
  <c r="H26" i="1"/>
  <c r="E21" i="1" s="1"/>
  <c r="H23" i="1"/>
  <c r="G23" i="1"/>
  <c r="F23" i="1"/>
  <c r="I21" i="1"/>
  <c r="H14" i="1"/>
  <c r="H13" i="1"/>
  <c r="D4" i="1" s="1"/>
  <c r="I5" i="1" s="1"/>
  <c r="H12" i="1"/>
  <c r="H11" i="1"/>
  <c r="E5" i="1" s="1"/>
  <c r="H5" i="1" s="1"/>
  <c r="H10" i="1"/>
  <c r="H9" i="1"/>
  <c r="E4" i="1" s="1"/>
  <c r="H6" i="1"/>
  <c r="G6" i="1"/>
  <c r="F6" i="1"/>
  <c r="I4" i="1"/>
  <c r="Q18" i="32" l="1"/>
  <c r="V10" i="32" s="1"/>
  <c r="AA12" i="32"/>
  <c r="V18" i="32" s="1"/>
  <c r="AA19" i="32" s="1"/>
  <c r="J29" i="33" s="1" a="1"/>
  <c r="J29" i="33" s="1"/>
  <c r="H22" i="41" s="1"/>
  <c r="F36" i="31"/>
  <c r="F36" i="32"/>
  <c r="F18" i="31"/>
  <c r="F48" i="31"/>
  <c r="F18" i="32"/>
  <c r="F48" i="32"/>
  <c r="Y82" i="7"/>
  <c r="X82" i="7"/>
  <c r="Y81" i="7"/>
  <c r="X81" i="7"/>
  <c r="X79" i="7"/>
  <c r="Y79" i="7"/>
  <c r="V7" i="7"/>
  <c r="Y5" i="7"/>
  <c r="X6" i="7"/>
  <c r="Y6" i="7"/>
  <c r="Y4" i="7"/>
  <c r="V32" i="7"/>
  <c r="X31" i="7"/>
  <c r="Y31" i="7"/>
  <c r="X29" i="7"/>
  <c r="Y41" i="3"/>
  <c r="W41" i="3"/>
  <c r="AB41" i="3" s="1"/>
  <c r="X40" i="3"/>
  <c r="Y39" i="3"/>
  <c r="Y40" i="3"/>
  <c r="Y38" i="3"/>
  <c r="Y57" i="7"/>
  <c r="X57" i="7"/>
  <c r="Y55" i="7"/>
  <c r="Y56" i="7"/>
  <c r="X56" i="7"/>
  <c r="Y54" i="7"/>
  <c r="W66" i="3"/>
  <c r="AB66" i="3" s="1"/>
  <c r="Y65" i="3"/>
  <c r="V65" i="3"/>
  <c r="W63" i="3"/>
  <c r="AB63" i="3" s="1"/>
  <c r="X23" i="3"/>
  <c r="U21" i="3"/>
  <c r="Q12" i="32"/>
  <c r="V5" i="32" s="1"/>
  <c r="J32" i="8"/>
  <c r="I32" i="8"/>
  <c r="J31" i="8"/>
  <c r="I31" i="8"/>
  <c r="J30" i="8"/>
  <c r="J29" i="8"/>
  <c r="H7" i="8"/>
  <c r="M7" i="8" s="1"/>
  <c r="J7" i="8"/>
  <c r="I6" i="8"/>
  <c r="J6" i="8"/>
  <c r="H4" i="8"/>
  <c r="M4" i="8" s="1"/>
  <c r="J4" i="8"/>
  <c r="H126" i="7"/>
  <c r="M126" i="7" s="1"/>
  <c r="J124" i="7"/>
  <c r="J125" i="7"/>
  <c r="I125" i="7"/>
  <c r="J123" i="7"/>
  <c r="W4" i="3"/>
  <c r="V4" i="3"/>
  <c r="AA4" i="3" s="1"/>
  <c r="U4" i="3"/>
  <c r="G55" i="7"/>
  <c r="L55" i="7" s="1"/>
  <c r="L63" i="7" s="1"/>
  <c r="D27" i="33" s="1"/>
  <c r="L11" i="32" s="1"/>
  <c r="H55" i="7"/>
  <c r="F55" i="7"/>
  <c r="G72" i="7"/>
  <c r="L72" i="7" s="1"/>
  <c r="H72" i="7"/>
  <c r="F72" i="7"/>
  <c r="I7" i="4"/>
  <c r="H6" i="4"/>
  <c r="M6" i="4" s="1"/>
  <c r="J6" i="4"/>
  <c r="I4" i="4"/>
  <c r="H89" i="7"/>
  <c r="G89" i="7"/>
  <c r="L89" i="7" s="1"/>
  <c r="F89" i="7"/>
  <c r="G106" i="7"/>
  <c r="L106" i="7" s="1"/>
  <c r="H106" i="7"/>
  <c r="F106" i="7"/>
  <c r="H38" i="7"/>
  <c r="G38" i="7"/>
  <c r="L38" i="7" s="1"/>
  <c r="F36" i="33" a="1"/>
  <c r="F36" i="33" s="1"/>
  <c r="F38" i="7"/>
  <c r="H21" i="7"/>
  <c r="F21" i="7"/>
  <c r="G21" i="7"/>
  <c r="L21" i="7" s="1"/>
  <c r="H39" i="33" a="1"/>
  <c r="H39" i="33" s="1"/>
  <c r="G4" i="7"/>
  <c r="L4" i="7" s="1"/>
  <c r="H4" i="7"/>
  <c r="F4" i="7"/>
  <c r="I32" i="4"/>
  <c r="I31" i="4"/>
  <c r="J31" i="4"/>
  <c r="J30" i="4"/>
  <c r="J29" i="4"/>
  <c r="H106" i="3"/>
  <c r="G106" i="3"/>
  <c r="L106" i="3" s="1"/>
  <c r="F106" i="3"/>
  <c r="G21" i="3"/>
  <c r="L21" i="3" s="1"/>
  <c r="H21" i="3"/>
  <c r="F21" i="3"/>
  <c r="H4" i="3"/>
  <c r="G4" i="3"/>
  <c r="L4" i="3" s="1"/>
  <c r="F4" i="3"/>
  <c r="I74" i="3"/>
  <c r="J32" i="9"/>
  <c r="H32" i="9"/>
  <c r="M32" i="9" s="1"/>
  <c r="J30" i="9"/>
  <c r="I31" i="9"/>
  <c r="J31" i="9"/>
  <c r="J29" i="9"/>
  <c r="G7" i="9"/>
  <c r="H6" i="9"/>
  <c r="M6" i="9" s="1"/>
  <c r="J5" i="9"/>
  <c r="J6" i="9"/>
  <c r="J4" i="9"/>
  <c r="V55" i="1"/>
  <c r="AA55" i="1" s="1"/>
  <c r="W55" i="1"/>
  <c r="U55" i="1"/>
  <c r="V38" i="1"/>
  <c r="AA38" i="1" s="1"/>
  <c r="W38" i="1"/>
  <c r="U38" i="1"/>
  <c r="W21" i="1"/>
  <c r="V21" i="1"/>
  <c r="AA21" i="1" s="1"/>
  <c r="U21" i="1"/>
  <c r="V4" i="1"/>
  <c r="AA4" i="1" s="1"/>
  <c r="W4" i="1"/>
  <c r="U4" i="1"/>
  <c r="W4" i="6"/>
  <c r="V4" i="6"/>
  <c r="AA4" i="6" s="1"/>
  <c r="U4" i="6"/>
  <c r="H22" i="6"/>
  <c r="F22" i="6"/>
  <c r="I23" i="6"/>
  <c r="G22" i="6"/>
  <c r="H4" i="6"/>
  <c r="G4" i="6"/>
  <c r="L4" i="6" s="1"/>
  <c r="F4" i="6"/>
  <c r="V55" i="5"/>
  <c r="AA55" i="5" s="1"/>
  <c r="W55" i="5"/>
  <c r="U55" i="5"/>
  <c r="V4" i="5"/>
  <c r="AA4" i="5" s="1"/>
  <c r="W4" i="5"/>
  <c r="U4" i="5"/>
  <c r="W38" i="5"/>
  <c r="X39" i="5"/>
  <c r="V38" i="5"/>
  <c r="AA38" i="5" s="1"/>
  <c r="U38" i="5"/>
  <c r="W21" i="5"/>
  <c r="X22" i="5"/>
  <c r="V21" i="5"/>
  <c r="AA21" i="5" s="1"/>
  <c r="U21" i="5"/>
  <c r="J7" i="2"/>
  <c r="I7" i="2"/>
  <c r="I6" i="2"/>
  <c r="J5" i="2"/>
  <c r="J6" i="2"/>
  <c r="J4" i="2"/>
  <c r="I32" i="2"/>
  <c r="H31" i="2"/>
  <c r="M31" i="2" s="1"/>
  <c r="J31" i="2"/>
  <c r="I29" i="2"/>
  <c r="J29" i="2"/>
  <c r="F24" i="31"/>
  <c r="L11" i="31" s="1"/>
  <c r="Q12" i="31" s="1"/>
  <c r="H38" i="6"/>
  <c r="F38" i="6"/>
  <c r="G38" i="6"/>
  <c r="L38" i="6" s="1"/>
  <c r="I124" i="5"/>
  <c r="J124" i="5"/>
  <c r="I123" i="5"/>
  <c r="J122" i="5"/>
  <c r="J123" i="5"/>
  <c r="J121" i="5"/>
  <c r="J48" i="5"/>
  <c r="J49" i="5"/>
  <c r="I49" i="5"/>
  <c r="I46" i="5"/>
  <c r="I47" i="5"/>
  <c r="I48" i="5"/>
  <c r="I99" i="5"/>
  <c r="J99" i="5"/>
  <c r="J98" i="5"/>
  <c r="J97" i="5"/>
  <c r="I98" i="5"/>
  <c r="J96" i="5"/>
  <c r="I74" i="5"/>
  <c r="I73" i="5"/>
  <c r="J73" i="5"/>
  <c r="J72" i="5"/>
  <c r="J71" i="5"/>
  <c r="D27" i="30" a="1"/>
  <c r="D27" i="30" s="1"/>
  <c r="J24" i="5"/>
  <c r="G24" i="5"/>
  <c r="J23" i="5"/>
  <c r="I22" i="5"/>
  <c r="I23" i="5"/>
  <c r="I21" i="5"/>
  <c r="H90" i="1"/>
  <c r="F90" i="1"/>
  <c r="I91" i="1"/>
  <c r="F89" i="1"/>
  <c r="H73" i="1"/>
  <c r="F73" i="1"/>
  <c r="G73" i="1"/>
  <c r="I74" i="1"/>
  <c r="F72" i="1"/>
  <c r="I40" i="1"/>
  <c r="H38" i="1"/>
  <c r="F38" i="1"/>
  <c r="G38" i="1"/>
  <c r="L38" i="1" s="1"/>
  <c r="G5" i="1"/>
  <c r="L5" i="1" s="1"/>
  <c r="F5" i="1"/>
  <c r="F4" i="1"/>
  <c r="I6" i="1"/>
  <c r="H4" i="1"/>
  <c r="G4" i="1"/>
  <c r="L4" i="1" s="1"/>
  <c r="L12" i="1" s="1"/>
  <c r="B9" i="12" s="1"/>
  <c r="H21" i="1"/>
  <c r="G21" i="1"/>
  <c r="L21" i="1" s="1"/>
  <c r="F21" i="1"/>
  <c r="W5" i="6"/>
  <c r="V5" i="6"/>
  <c r="X6" i="6"/>
  <c r="U5" i="6"/>
  <c r="V79" i="7"/>
  <c r="V80" i="7"/>
  <c r="V81" i="7"/>
  <c r="V82" i="7"/>
  <c r="W79" i="7"/>
  <c r="W80" i="7"/>
  <c r="AB80" i="7" s="1"/>
  <c r="W81" i="7"/>
  <c r="W82" i="7"/>
  <c r="X80" i="7"/>
  <c r="Y80" i="7"/>
  <c r="V54" i="7"/>
  <c r="V55" i="7"/>
  <c r="V56" i="7"/>
  <c r="V57" i="7"/>
  <c r="W54" i="7"/>
  <c r="AB54" i="7" s="1"/>
  <c r="W55" i="7"/>
  <c r="AB55" i="7" s="1"/>
  <c r="W56" i="7"/>
  <c r="AB56" i="7" s="1"/>
  <c r="W57" i="7"/>
  <c r="AB57" i="7" s="1"/>
  <c r="X54" i="7"/>
  <c r="X55" i="7"/>
  <c r="X30" i="7"/>
  <c r="Y32" i="7"/>
  <c r="V31" i="7"/>
  <c r="W31" i="7"/>
  <c r="AB31" i="7" s="1"/>
  <c r="V29" i="7"/>
  <c r="W29" i="7"/>
  <c r="AB29" i="7" s="1"/>
  <c r="W30" i="7"/>
  <c r="AB30" i="7" s="1"/>
  <c r="W32" i="7"/>
  <c r="AB32" i="7" s="1"/>
  <c r="X32" i="7"/>
  <c r="Y29" i="7"/>
  <c r="Y30" i="7"/>
  <c r="V30" i="7"/>
  <c r="Y7" i="7"/>
  <c r="V6" i="7"/>
  <c r="W4" i="7"/>
  <c r="AB4" i="7" s="1"/>
  <c r="W5" i="7"/>
  <c r="AB5" i="7" s="1"/>
  <c r="W6" i="7"/>
  <c r="AB6" i="7" s="1"/>
  <c r="W7" i="7"/>
  <c r="AB7" i="7" s="1"/>
  <c r="V5" i="7"/>
  <c r="X4" i="7"/>
  <c r="X5" i="7"/>
  <c r="X7" i="7"/>
  <c r="V4" i="7"/>
  <c r="W56" i="5"/>
  <c r="V56" i="5"/>
  <c r="AA56" i="5" s="1"/>
  <c r="X57" i="5"/>
  <c r="U56" i="5"/>
  <c r="W39" i="5"/>
  <c r="X40" i="5"/>
  <c r="V39" i="5"/>
  <c r="AA39" i="5" s="1"/>
  <c r="U39" i="5"/>
  <c r="W22" i="5"/>
  <c r="V22" i="5"/>
  <c r="AA22" i="5" s="1"/>
  <c r="X23" i="5"/>
  <c r="U22" i="5"/>
  <c r="W5" i="5"/>
  <c r="X6" i="5"/>
  <c r="V5" i="5"/>
  <c r="AA5" i="5" s="1"/>
  <c r="U5" i="5"/>
  <c r="W64" i="3"/>
  <c r="AB64" i="3" s="1"/>
  <c r="Y66" i="3"/>
  <c r="V64" i="3"/>
  <c r="W65" i="3"/>
  <c r="AB65" i="3" s="1"/>
  <c r="X63" i="3"/>
  <c r="X64" i="3"/>
  <c r="X65" i="3"/>
  <c r="X66" i="3"/>
  <c r="V63" i="3"/>
  <c r="V66" i="3"/>
  <c r="Y63" i="3"/>
  <c r="Y64" i="3"/>
  <c r="V38" i="3"/>
  <c r="V39" i="3"/>
  <c r="V40" i="3"/>
  <c r="V41" i="3"/>
  <c r="W38" i="3"/>
  <c r="AB38" i="3" s="1"/>
  <c r="W40" i="3"/>
  <c r="AB40" i="3" s="1"/>
  <c r="X38" i="3"/>
  <c r="X39" i="3"/>
  <c r="X41" i="3"/>
  <c r="W39" i="3"/>
  <c r="AB39" i="3" s="1"/>
  <c r="V21" i="3"/>
  <c r="AA21" i="3" s="1"/>
  <c r="X22" i="3"/>
  <c r="W21" i="3"/>
  <c r="U22" i="3"/>
  <c r="V22" i="3"/>
  <c r="AA22" i="3" s="1"/>
  <c r="W5" i="3"/>
  <c r="X6" i="3"/>
  <c r="V5" i="3"/>
  <c r="AA5" i="3" s="1"/>
  <c r="U5" i="3"/>
  <c r="W56" i="1"/>
  <c r="X57" i="1"/>
  <c r="V56" i="1"/>
  <c r="U56" i="1"/>
  <c r="W39" i="1"/>
  <c r="X40" i="1"/>
  <c r="V39" i="1"/>
  <c r="AA39" i="1" s="1"/>
  <c r="U39" i="1"/>
  <c r="W22" i="1"/>
  <c r="X23" i="1"/>
  <c r="V22" i="1"/>
  <c r="U22" i="1"/>
  <c r="W5" i="1"/>
  <c r="V5" i="1"/>
  <c r="AA5" i="1" s="1"/>
  <c r="X6" i="1"/>
  <c r="U5" i="1"/>
  <c r="G29" i="9"/>
  <c r="G30" i="9"/>
  <c r="G31" i="9"/>
  <c r="G32" i="9"/>
  <c r="H29" i="9"/>
  <c r="M29" i="9" s="1"/>
  <c r="H30" i="9"/>
  <c r="M30" i="9" s="1"/>
  <c r="H31" i="9"/>
  <c r="M31" i="9" s="1"/>
  <c r="I29" i="9"/>
  <c r="I30" i="9"/>
  <c r="I32" i="9"/>
  <c r="J7" i="9"/>
  <c r="H7" i="9"/>
  <c r="M7" i="9" s="1"/>
  <c r="I4" i="9"/>
  <c r="I5" i="9"/>
  <c r="I6" i="9"/>
  <c r="I7" i="9"/>
  <c r="G4" i="9"/>
  <c r="G6" i="9"/>
  <c r="G5" i="9"/>
  <c r="H4" i="9"/>
  <c r="M4" i="9" s="1"/>
  <c r="H5" i="9"/>
  <c r="M5" i="9" s="1"/>
  <c r="G29" i="8"/>
  <c r="G30" i="8"/>
  <c r="G31" i="8"/>
  <c r="G32" i="8"/>
  <c r="H29" i="8"/>
  <c r="M29" i="8" s="1"/>
  <c r="H30" i="8"/>
  <c r="M30" i="8" s="1"/>
  <c r="H31" i="8"/>
  <c r="M31" i="8" s="1"/>
  <c r="H32" i="8"/>
  <c r="M32" i="8" s="1"/>
  <c r="I29" i="8"/>
  <c r="I30" i="8"/>
  <c r="G4" i="8"/>
  <c r="G5" i="8"/>
  <c r="G6" i="8"/>
  <c r="G7" i="8"/>
  <c r="H6" i="8"/>
  <c r="M6" i="8" s="1"/>
  <c r="I4" i="8"/>
  <c r="I5" i="8"/>
  <c r="I7" i="8"/>
  <c r="H5" i="8"/>
  <c r="M5" i="8" s="1"/>
  <c r="J5" i="8"/>
  <c r="J126" i="7"/>
  <c r="G123" i="7"/>
  <c r="G124" i="7"/>
  <c r="G125" i="7"/>
  <c r="G126" i="7"/>
  <c r="H124" i="7"/>
  <c r="M124" i="7" s="1"/>
  <c r="I123" i="7"/>
  <c r="I124" i="7"/>
  <c r="I126" i="7"/>
  <c r="H123" i="7"/>
  <c r="M123" i="7" s="1"/>
  <c r="H125" i="7"/>
  <c r="M125" i="7" s="1"/>
  <c r="L114" i="7"/>
  <c r="B17" i="33" s="1"/>
  <c r="A11" i="32" s="1"/>
  <c r="F12" i="32" s="1"/>
  <c r="H107" i="7"/>
  <c r="G107" i="7"/>
  <c r="L107" i="7" s="1"/>
  <c r="L113" i="7" s="1"/>
  <c r="Q57" i="7" s="1"/>
  <c r="I108" i="7"/>
  <c r="F107" i="7"/>
  <c r="H90" i="7"/>
  <c r="I91" i="7"/>
  <c r="G90" i="7"/>
  <c r="L90" i="7" s="1"/>
  <c r="F90" i="7"/>
  <c r="H73" i="7"/>
  <c r="G73" i="7"/>
  <c r="L78" i="7" s="1"/>
  <c r="Q80" i="7" s="1"/>
  <c r="I74" i="7"/>
  <c r="F73" i="7"/>
  <c r="H56" i="7"/>
  <c r="F56" i="7"/>
  <c r="G56" i="7"/>
  <c r="I57" i="7"/>
  <c r="L46" i="7"/>
  <c r="D33" i="33" s="1"/>
  <c r="L16" i="32" s="1"/>
  <c r="H39" i="7"/>
  <c r="G39" i="7"/>
  <c r="L39" i="7" s="1"/>
  <c r="I40" i="7"/>
  <c r="F39" i="7"/>
  <c r="H22" i="7"/>
  <c r="G22" i="7"/>
  <c r="L22" i="7" s="1"/>
  <c r="I23" i="7"/>
  <c r="F22" i="7"/>
  <c r="H5" i="7"/>
  <c r="G5" i="7"/>
  <c r="L5" i="7" s="1"/>
  <c r="L12" i="7" s="1"/>
  <c r="D9" i="33" s="1"/>
  <c r="L4" i="32" s="1"/>
  <c r="Q6" i="32" s="1"/>
  <c r="I6" i="7"/>
  <c r="F5" i="7"/>
  <c r="H39" i="6"/>
  <c r="G39" i="6"/>
  <c r="L39" i="6" s="1"/>
  <c r="I40" i="6"/>
  <c r="F39" i="6"/>
  <c r="F21" i="6"/>
  <c r="G21" i="6"/>
  <c r="L21" i="6" s="1"/>
  <c r="I22" i="6"/>
  <c r="H21" i="6"/>
  <c r="H5" i="6"/>
  <c r="G5" i="6"/>
  <c r="L11" i="6" s="1"/>
  <c r="B37" i="26" s="1"/>
  <c r="A17" i="27" s="1"/>
  <c r="F18" i="27" s="1"/>
  <c r="I6" i="6"/>
  <c r="F5" i="6"/>
  <c r="G121" i="5"/>
  <c r="G122" i="5"/>
  <c r="G123" i="5"/>
  <c r="G124" i="5"/>
  <c r="H121" i="5"/>
  <c r="M121" i="5" s="1"/>
  <c r="H122" i="5"/>
  <c r="M122" i="5" s="1"/>
  <c r="H123" i="5"/>
  <c r="M123" i="5" s="1"/>
  <c r="H124" i="5"/>
  <c r="M124" i="5" s="1"/>
  <c r="I121" i="5"/>
  <c r="I122" i="5"/>
  <c r="G96" i="5"/>
  <c r="G97" i="5"/>
  <c r="G98" i="5"/>
  <c r="G99" i="5"/>
  <c r="H96" i="5"/>
  <c r="M96" i="5" s="1"/>
  <c r="H97" i="5"/>
  <c r="M97" i="5" s="1"/>
  <c r="H98" i="5"/>
  <c r="M98" i="5" s="1"/>
  <c r="H99" i="5"/>
  <c r="M99" i="5" s="1"/>
  <c r="I96" i="5"/>
  <c r="I97" i="5"/>
  <c r="J74" i="5"/>
  <c r="G71" i="5"/>
  <c r="G72" i="5"/>
  <c r="G73" i="5"/>
  <c r="G74" i="5"/>
  <c r="H71" i="5"/>
  <c r="M71" i="5" s="1"/>
  <c r="H72" i="5"/>
  <c r="M72" i="5" s="1"/>
  <c r="H73" i="5"/>
  <c r="M73" i="5" s="1"/>
  <c r="H74" i="5"/>
  <c r="M74" i="5" s="1"/>
  <c r="I71" i="5"/>
  <c r="I72" i="5"/>
  <c r="G46" i="5"/>
  <c r="G47" i="5"/>
  <c r="G48" i="5"/>
  <c r="G49" i="5"/>
  <c r="H46" i="5"/>
  <c r="M46" i="5" s="1"/>
  <c r="H49" i="5"/>
  <c r="M49" i="5" s="1"/>
  <c r="J46" i="5"/>
  <c r="J47" i="5"/>
  <c r="H47" i="5"/>
  <c r="M47" i="5" s="1"/>
  <c r="H48" i="5"/>
  <c r="M48" i="5" s="1"/>
  <c r="H22" i="5"/>
  <c r="I24" i="5"/>
  <c r="H24" i="5"/>
  <c r="M24" i="5" s="1"/>
  <c r="J21" i="5"/>
  <c r="J22" i="5"/>
  <c r="G21" i="5"/>
  <c r="G22" i="5"/>
  <c r="G23" i="5"/>
  <c r="H21" i="5"/>
  <c r="M21" i="5" s="1"/>
  <c r="H23" i="5"/>
  <c r="H5" i="5"/>
  <c r="G5" i="5"/>
  <c r="L5" i="5" s="1"/>
  <c r="I6" i="5"/>
  <c r="F5" i="5"/>
  <c r="F4" i="5"/>
  <c r="H4" i="5"/>
  <c r="I5" i="5"/>
  <c r="G4" i="5"/>
  <c r="L4" i="5" s="1"/>
  <c r="J32" i="4"/>
  <c r="G30" i="4"/>
  <c r="H29" i="4"/>
  <c r="M29" i="4" s="1"/>
  <c r="G29" i="4"/>
  <c r="I29" i="4"/>
  <c r="G31" i="4"/>
  <c r="G32" i="4"/>
  <c r="H30" i="4"/>
  <c r="M30" i="4" s="1"/>
  <c r="H31" i="4"/>
  <c r="M31" i="4" s="1"/>
  <c r="H32" i="4"/>
  <c r="M32" i="4" s="1"/>
  <c r="I30" i="4"/>
  <c r="I5" i="4"/>
  <c r="J7" i="4"/>
  <c r="G6" i="4"/>
  <c r="I6" i="4"/>
  <c r="G5" i="4"/>
  <c r="J4" i="4"/>
  <c r="J5" i="4"/>
  <c r="G4" i="4"/>
  <c r="G7" i="4"/>
  <c r="H4" i="4"/>
  <c r="M4" i="4" s="1"/>
  <c r="H5" i="4"/>
  <c r="M5" i="4" s="1"/>
  <c r="H7" i="4"/>
  <c r="M7" i="4" s="1"/>
  <c r="H107" i="3"/>
  <c r="G107" i="3"/>
  <c r="L113" i="3" s="1"/>
  <c r="Q5" i="3" s="1"/>
  <c r="I108" i="3"/>
  <c r="F107" i="3"/>
  <c r="H90" i="3"/>
  <c r="G90" i="3"/>
  <c r="L90" i="3" s="1"/>
  <c r="I91" i="3"/>
  <c r="F90" i="3"/>
  <c r="F89" i="3"/>
  <c r="G89" i="3"/>
  <c r="L89" i="3" s="1"/>
  <c r="H89" i="3"/>
  <c r="I90" i="3"/>
  <c r="F72" i="3"/>
  <c r="H73" i="3"/>
  <c r="G73" i="3"/>
  <c r="L73" i="3" s="1"/>
  <c r="F73" i="3"/>
  <c r="G72" i="3"/>
  <c r="I73" i="3"/>
  <c r="H72" i="3"/>
  <c r="I57" i="3"/>
  <c r="G55" i="3"/>
  <c r="L55" i="3" s="1"/>
  <c r="F55" i="3"/>
  <c r="H55" i="3"/>
  <c r="G56" i="3"/>
  <c r="F56" i="3"/>
  <c r="H56" i="3"/>
  <c r="I40" i="3"/>
  <c r="H38" i="3"/>
  <c r="G38" i="3"/>
  <c r="L38" i="3" s="1"/>
  <c r="F38" i="3"/>
  <c r="G39" i="3"/>
  <c r="L39" i="3" s="1"/>
  <c r="F39" i="3"/>
  <c r="H39" i="3"/>
  <c r="H22" i="3"/>
  <c r="G22" i="3"/>
  <c r="L22" i="3" s="1"/>
  <c r="L28" i="3" s="1"/>
  <c r="Q41" i="3" s="1"/>
  <c r="I23" i="3"/>
  <c r="F22" i="3"/>
  <c r="G5" i="3"/>
  <c r="L5" i="3" s="1"/>
  <c r="L10" i="3" s="1"/>
  <c r="Q4" i="3" s="1"/>
  <c r="F5" i="3"/>
  <c r="I6" i="3"/>
  <c r="J32" i="2"/>
  <c r="G29" i="2"/>
  <c r="G32" i="2"/>
  <c r="H29" i="2"/>
  <c r="M29" i="2" s="1"/>
  <c r="G31" i="2"/>
  <c r="G30" i="2"/>
  <c r="H30" i="2"/>
  <c r="M30" i="2" s="1"/>
  <c r="I30" i="2"/>
  <c r="I31" i="2"/>
  <c r="J30" i="2"/>
  <c r="H32" i="2"/>
  <c r="M32" i="2" s="1"/>
  <c r="G4" i="2"/>
  <c r="G5" i="2"/>
  <c r="G6" i="2"/>
  <c r="G7" i="2"/>
  <c r="H4" i="2"/>
  <c r="M4" i="2" s="1"/>
  <c r="H5" i="2"/>
  <c r="M5" i="2" s="1"/>
  <c r="H6" i="2"/>
  <c r="M6" i="2" s="1"/>
  <c r="H7" i="2"/>
  <c r="M7" i="2" s="1"/>
  <c r="I4" i="2"/>
  <c r="I5" i="2"/>
  <c r="I90" i="1"/>
  <c r="H89" i="1"/>
  <c r="G89" i="1"/>
  <c r="L89" i="1" s="1"/>
  <c r="G90" i="1"/>
  <c r="L90" i="1" s="1"/>
  <c r="G72" i="1"/>
  <c r="L72" i="1" s="1"/>
  <c r="I73" i="1"/>
  <c r="H72" i="1"/>
  <c r="H56" i="1"/>
  <c r="G56" i="1"/>
  <c r="L56" i="1" s="1"/>
  <c r="I57" i="1"/>
  <c r="F56" i="1"/>
  <c r="F55" i="1"/>
  <c r="I56" i="1"/>
  <c r="H55" i="1"/>
  <c r="G55" i="1"/>
  <c r="L55" i="1" s="1"/>
  <c r="F39" i="1"/>
  <c r="G39" i="1"/>
  <c r="L39" i="1" s="1"/>
  <c r="B48" i="12"/>
  <c r="H22" i="1"/>
  <c r="F22" i="1"/>
  <c r="G22" i="1"/>
  <c r="L22" i="1" s="1"/>
  <c r="I23" i="1"/>
  <c r="L10" i="27" l="1"/>
  <c r="Q12" i="27" s="1"/>
  <c r="L18" i="27" s="1"/>
  <c r="Q19" i="27" s="1"/>
  <c r="H28" i="26" s="1" a="1"/>
  <c r="H28" i="26" s="1"/>
  <c r="H13" i="41" s="1"/>
  <c r="D34" i="26" a="1"/>
  <c r="D34" i="26" s="1"/>
  <c r="AA11" i="3"/>
  <c r="B37" i="16" s="1"/>
  <c r="A17" i="17" s="1"/>
  <c r="F18" i="17" s="1"/>
  <c r="L46" i="6"/>
  <c r="Q6" i="6" s="1"/>
  <c r="V4" i="32"/>
  <c r="AA6" i="32" s="1"/>
  <c r="F12" i="33" a="1"/>
  <c r="F12" i="33" s="1"/>
  <c r="L5" i="32"/>
  <c r="D15" i="33" a="1"/>
  <c r="D15" i="33" s="1"/>
  <c r="F24" i="33" a="1"/>
  <c r="F24" i="33" s="1"/>
  <c r="M14" i="8"/>
  <c r="B51" i="35" s="1"/>
  <c r="N4" i="37" s="1"/>
  <c r="M15" i="8"/>
  <c r="B73" i="35" s="1"/>
  <c r="N10" i="37" s="1"/>
  <c r="AA10" i="3"/>
  <c r="B9" i="16" s="1"/>
  <c r="A4" i="17" s="1"/>
  <c r="F6" i="17" s="1"/>
  <c r="L62" i="7"/>
  <c r="Q6" i="7" s="1"/>
  <c r="L80" i="7"/>
  <c r="D45" i="33" s="1"/>
  <c r="L22" i="32" s="1"/>
  <c r="L97" i="7"/>
  <c r="D21" i="33" s="1"/>
  <c r="L10" i="32" s="1"/>
  <c r="L96" i="7"/>
  <c r="Q32" i="7" s="1"/>
  <c r="L45" i="7"/>
  <c r="Q31" i="7" s="1"/>
  <c r="L29" i="7"/>
  <c r="D51" i="33" s="1"/>
  <c r="L23" i="32" s="1"/>
  <c r="Q24" i="32" s="1"/>
  <c r="V11" i="32" s="1"/>
  <c r="L27" i="7"/>
  <c r="Q29" i="7" s="1"/>
  <c r="L11" i="7"/>
  <c r="Q81" i="7" s="1"/>
  <c r="L114" i="3"/>
  <c r="B20" i="19" s="1"/>
  <c r="A10" i="18" s="1"/>
  <c r="L29" i="3"/>
  <c r="L12" i="3"/>
  <c r="B9" i="19" s="1"/>
  <c r="A4" i="18" s="1"/>
  <c r="F6" i="18" s="1"/>
  <c r="L4" i="18" s="1"/>
  <c r="F37" i="26" a="1"/>
  <c r="F37" i="26" s="1"/>
  <c r="AA10" i="6"/>
  <c r="H16" i="41" s="1"/>
  <c r="L12" i="6"/>
  <c r="Q4" i="6" s="1"/>
  <c r="AA12" i="6" s="1"/>
  <c r="V5" i="31"/>
  <c r="AA6" i="31" s="1"/>
  <c r="F24" i="30" a="1"/>
  <c r="F24" i="30" s="1"/>
  <c r="L45" i="6"/>
  <c r="B26" i="26" s="1"/>
  <c r="A11" i="27" s="1"/>
  <c r="L46" i="1"/>
  <c r="B31" i="12" s="1"/>
  <c r="A16" i="13" s="1"/>
  <c r="F18" i="13" s="1"/>
  <c r="L44" i="1"/>
  <c r="Q38" i="1" s="1"/>
  <c r="AA44" i="1" s="1"/>
  <c r="B31" i="11" s="1"/>
  <c r="A16" i="10" s="1"/>
  <c r="F18" i="10" s="1"/>
  <c r="L10" i="1"/>
  <c r="Q4" i="1" s="1"/>
  <c r="Q57" i="1"/>
  <c r="A4" i="13"/>
  <c r="F6" i="13" s="1"/>
  <c r="L4" i="13" s="1"/>
  <c r="D12" i="12"/>
  <c r="Q40" i="1"/>
  <c r="D45" i="12"/>
  <c r="A23" i="13"/>
  <c r="F24" i="13" s="1"/>
  <c r="L11" i="13" s="1"/>
  <c r="AB88" i="7"/>
  <c r="B42" i="29" s="1"/>
  <c r="A22" i="28" s="1"/>
  <c r="AB64" i="7"/>
  <c r="AB38" i="7"/>
  <c r="B20" i="29" s="1"/>
  <c r="A10" i="28" s="1"/>
  <c r="F12" i="28" s="1"/>
  <c r="AB37" i="7"/>
  <c r="B48" i="29" s="1"/>
  <c r="A23" i="28" s="1"/>
  <c r="F24" i="28" s="1"/>
  <c r="AB14" i="7"/>
  <c r="AB13" i="7"/>
  <c r="B37" i="29" s="1"/>
  <c r="A17" i="28" s="1"/>
  <c r="F18" i="28" s="1"/>
  <c r="AB12" i="7"/>
  <c r="B9" i="29" s="1"/>
  <c r="A4" i="28" s="1"/>
  <c r="F6" i="28" s="1"/>
  <c r="AB72" i="3"/>
  <c r="B42" i="16" s="1"/>
  <c r="A22" i="17" s="1"/>
  <c r="AB47" i="3"/>
  <c r="B15" i="16" s="1"/>
  <c r="A5" i="17" s="1"/>
  <c r="AA28" i="3"/>
  <c r="B20" i="16" s="1"/>
  <c r="A10" i="17" s="1"/>
  <c r="AA10" i="1"/>
  <c r="B9" i="11" s="1"/>
  <c r="A4" i="10" s="1"/>
  <c r="F6" i="10" s="1"/>
  <c r="M40" i="9"/>
  <c r="B62" i="38" s="1"/>
  <c r="N5" i="39" s="1"/>
  <c r="M39" i="9"/>
  <c r="M37" i="9"/>
  <c r="B40" i="38" s="1"/>
  <c r="D11" i="39" s="1"/>
  <c r="I12" i="39" s="1"/>
  <c r="M38" i="9"/>
  <c r="B18" i="38" s="1"/>
  <c r="D5" i="39" s="1"/>
  <c r="M14" i="9"/>
  <c r="B51" i="38" s="1"/>
  <c r="M13" i="9"/>
  <c r="B29" i="38" s="1"/>
  <c r="D10" i="39" s="1"/>
  <c r="M12" i="9"/>
  <c r="B7" i="38" s="1"/>
  <c r="D4" i="39" s="1"/>
  <c r="I6" i="39" s="1"/>
  <c r="M15" i="9"/>
  <c r="B73" i="38" s="1"/>
  <c r="N10" i="39" s="1"/>
  <c r="M39" i="8"/>
  <c r="B84" i="35" s="1"/>
  <c r="N11" i="37" s="1"/>
  <c r="S12" i="37" s="1"/>
  <c r="M40" i="8"/>
  <c r="B62" i="35" s="1"/>
  <c r="N5" i="37" s="1"/>
  <c r="S6" i="37" s="1"/>
  <c r="M38" i="8"/>
  <c r="B18" i="35" s="1"/>
  <c r="D5" i="37" s="1"/>
  <c r="M37" i="8"/>
  <c r="B40" i="35" s="1"/>
  <c r="D11" i="37" s="1"/>
  <c r="I12" i="37" s="1"/>
  <c r="M12" i="8"/>
  <c r="B7" i="35" s="1"/>
  <c r="D4" i="37" s="1"/>
  <c r="I6" i="37" s="1"/>
  <c r="D17" i="37" s="1"/>
  <c r="I19" i="37" s="1"/>
  <c r="F23" i="35" s="1" a="1"/>
  <c r="F23" i="35" s="1"/>
  <c r="H25" i="41" s="1"/>
  <c r="M13" i="8"/>
  <c r="B29" i="35" s="1"/>
  <c r="D10" i="37" s="1"/>
  <c r="M133" i="7"/>
  <c r="D39" i="33" s="1"/>
  <c r="M134" i="7"/>
  <c r="B13" i="33" s="1"/>
  <c r="A10" i="32" s="1"/>
  <c r="M131" i="7"/>
  <c r="Q5" i="7" s="1"/>
  <c r="M132" i="7"/>
  <c r="Q82" i="7" s="1"/>
  <c r="AB89" i="7" s="1"/>
  <c r="L112" i="7"/>
  <c r="Q30" i="7" s="1"/>
  <c r="AB39" i="7" s="1"/>
  <c r="L95" i="7"/>
  <c r="Q55" i="7" s="1"/>
  <c r="AB62" i="7" s="1"/>
  <c r="B31" i="29" s="1"/>
  <c r="A16" i="28" s="1"/>
  <c r="L79" i="7"/>
  <c r="Q7" i="7" s="1"/>
  <c r="L61" i="7"/>
  <c r="Q79" i="7" s="1"/>
  <c r="AB90" i="7" s="1"/>
  <c r="L44" i="7"/>
  <c r="Q54" i="7" s="1"/>
  <c r="AB65" i="7" s="1"/>
  <c r="L28" i="7"/>
  <c r="Q56" i="7" s="1"/>
  <c r="L10" i="7"/>
  <c r="Q4" i="7" s="1"/>
  <c r="L44" i="6"/>
  <c r="B31" i="26" s="1"/>
  <c r="A16" i="27" s="1"/>
  <c r="L29" i="6"/>
  <c r="Q5" i="6" s="1"/>
  <c r="AA11" i="6" s="1"/>
  <c r="H17" i="41" s="1"/>
  <c r="L28" i="6"/>
  <c r="B20" i="26" s="1"/>
  <c r="A10" i="27" s="1"/>
  <c r="F12" i="27" s="1"/>
  <c r="L5" i="27" s="1"/>
  <c r="Q6" i="27" s="1"/>
  <c r="L27" i="6"/>
  <c r="B48" i="26" s="1"/>
  <c r="L10" i="6"/>
  <c r="B9" i="26" s="1"/>
  <c r="M131" i="5"/>
  <c r="D21" i="30" s="1"/>
  <c r="L10" i="31" s="1"/>
  <c r="M130" i="5"/>
  <c r="Q22" i="5" s="1"/>
  <c r="M129" i="5"/>
  <c r="Q39" i="5" s="1"/>
  <c r="AA45" i="5" s="1"/>
  <c r="B15" i="24" s="1"/>
  <c r="A5" i="25" s="1"/>
  <c r="M132" i="5"/>
  <c r="B43" i="30" s="1"/>
  <c r="A40" i="31" s="1"/>
  <c r="F42" i="31" s="1"/>
  <c r="M106" i="5"/>
  <c r="D39" i="30" s="1"/>
  <c r="L17" i="31" s="1"/>
  <c r="M105" i="5"/>
  <c r="Q5" i="5" s="1"/>
  <c r="M104" i="5"/>
  <c r="Q56" i="5" s="1"/>
  <c r="AA62" i="5" s="1"/>
  <c r="B42" i="24" s="1"/>
  <c r="A22" i="25" s="1"/>
  <c r="M107" i="5"/>
  <c r="B25" i="30" s="1"/>
  <c r="A22" i="31" s="1"/>
  <c r="M81" i="5"/>
  <c r="M80" i="5"/>
  <c r="Q6" i="5" s="1"/>
  <c r="AA11" i="5" s="1"/>
  <c r="B37" i="24" s="1"/>
  <c r="A17" i="25" s="1"/>
  <c r="M79" i="5"/>
  <c r="Q55" i="5" s="1"/>
  <c r="AA61" i="5" s="1"/>
  <c r="B26" i="24" s="1"/>
  <c r="A11" i="25" s="1"/>
  <c r="F12" i="25" s="1"/>
  <c r="M82" i="5"/>
  <c r="M56" i="5"/>
  <c r="D33" i="30" s="1"/>
  <c r="L16" i="31" s="1"/>
  <c r="Q18" i="31" s="1"/>
  <c r="M55" i="5"/>
  <c r="Q23" i="5" s="1"/>
  <c r="AA28" i="5" s="1"/>
  <c r="B20" i="24" s="1"/>
  <c r="A10" i="25" s="1"/>
  <c r="M54" i="5"/>
  <c r="Q38" i="5" s="1"/>
  <c r="AA46" i="5" s="1"/>
  <c r="M57" i="5"/>
  <c r="B17" i="30" s="1"/>
  <c r="A11" i="31" s="1"/>
  <c r="F12" i="31" s="1"/>
  <c r="L5" i="31" s="1"/>
  <c r="Q6" i="31" s="1"/>
  <c r="V4" i="31" s="1"/>
  <c r="M32" i="5"/>
  <c r="B13" i="30" s="1"/>
  <c r="A10" i="31" s="1"/>
  <c r="M31" i="5"/>
  <c r="D51" i="30" s="1"/>
  <c r="L23" i="31" s="1"/>
  <c r="Q24" i="31" s="1"/>
  <c r="M30" i="5"/>
  <c r="Q40" i="5" s="1"/>
  <c r="M29" i="5"/>
  <c r="Q21" i="5" s="1"/>
  <c r="AA29" i="5" s="1"/>
  <c r="L11" i="5"/>
  <c r="Q57" i="5" s="1"/>
  <c r="L10" i="5"/>
  <c r="Q4" i="5" s="1"/>
  <c r="AA12" i="5" s="1"/>
  <c r="L12" i="5"/>
  <c r="D9" i="30" s="1"/>
  <c r="L4" i="31" s="1"/>
  <c r="M39" i="4"/>
  <c r="B84" i="23" s="1"/>
  <c r="N11" i="22" s="1"/>
  <c r="S12" i="22" s="1"/>
  <c r="N18" i="22" s="1"/>
  <c r="S19" i="22" s="1"/>
  <c r="F67" i="23" s="1" a="1"/>
  <c r="F67" i="23" s="1"/>
  <c r="D28" i="41" s="1"/>
  <c r="M38" i="4"/>
  <c r="B18" i="23" s="1"/>
  <c r="D5" i="22" s="1"/>
  <c r="I6" i="22" s="1"/>
  <c r="M37" i="4"/>
  <c r="B40" i="23" s="1"/>
  <c r="D11" i="22" s="1"/>
  <c r="I12" i="22" s="1"/>
  <c r="M40" i="4"/>
  <c r="B62" i="23" s="1"/>
  <c r="N5" i="22" s="1"/>
  <c r="M12" i="4"/>
  <c r="B7" i="23" s="1"/>
  <c r="D4" i="22" s="1"/>
  <c r="M15" i="4"/>
  <c r="B73" i="23" s="1"/>
  <c r="N10" i="22" s="1"/>
  <c r="M14" i="4"/>
  <c r="B51" i="23" s="1"/>
  <c r="N4" i="22" s="1"/>
  <c r="S6" i="22" s="1"/>
  <c r="M13" i="4"/>
  <c r="B29" i="23" s="1"/>
  <c r="D10" i="22" s="1"/>
  <c r="L112" i="3"/>
  <c r="Q39" i="3" s="1"/>
  <c r="L97" i="3"/>
  <c r="B37" i="19" s="1"/>
  <c r="A17" i="18" s="1"/>
  <c r="F18" i="18" s="1"/>
  <c r="L96" i="3"/>
  <c r="Q6" i="3" s="1"/>
  <c r="AA12" i="3" s="1"/>
  <c r="L95" i="3"/>
  <c r="Q22" i="3" s="1"/>
  <c r="L80" i="3"/>
  <c r="B42" i="19" s="1"/>
  <c r="A22" i="18" s="1"/>
  <c r="L79" i="3"/>
  <c r="Q23" i="3" s="1"/>
  <c r="L78" i="3"/>
  <c r="L63" i="3"/>
  <c r="B26" i="19" s="1"/>
  <c r="A11" i="18" s="1"/>
  <c r="F12" i="18" s="1"/>
  <c r="L5" i="18" s="1"/>
  <c r="Q6" i="18" s="1"/>
  <c r="L62" i="3"/>
  <c r="Q40" i="3" s="1"/>
  <c r="AB48" i="3" s="1"/>
  <c r="L61" i="3"/>
  <c r="Q63" i="3" s="1"/>
  <c r="AB74" i="3" s="1"/>
  <c r="L46" i="3"/>
  <c r="B31" i="19" s="1"/>
  <c r="A16" i="18" s="1"/>
  <c r="L44" i="3"/>
  <c r="Q38" i="3" s="1"/>
  <c r="L45" i="3"/>
  <c r="L27" i="3"/>
  <c r="Q21" i="3" s="1"/>
  <c r="AA29" i="3" s="1"/>
  <c r="L11" i="3"/>
  <c r="Q66" i="3" s="1"/>
  <c r="AB73" i="3" s="1"/>
  <c r="M39" i="2"/>
  <c r="B84" i="14" s="1"/>
  <c r="N11" i="15" s="1"/>
  <c r="M38" i="2"/>
  <c r="B18" i="14" s="1"/>
  <c r="D5" i="15" s="1"/>
  <c r="M40" i="2"/>
  <c r="B62" i="14" s="1"/>
  <c r="N5" i="15" s="1"/>
  <c r="M37" i="2"/>
  <c r="B40" i="14" s="1"/>
  <c r="D11" i="15" s="1"/>
  <c r="I12" i="15" s="1"/>
  <c r="M14" i="2"/>
  <c r="B51" i="14" s="1"/>
  <c r="N4" i="15" s="1"/>
  <c r="S6" i="15" s="1"/>
  <c r="M13" i="2"/>
  <c r="B29" i="14" s="1"/>
  <c r="D10" i="15" s="1"/>
  <c r="M12" i="2"/>
  <c r="B7" i="14" s="1"/>
  <c r="D4" i="15" s="1"/>
  <c r="I6" i="15" s="1"/>
  <c r="M15" i="2"/>
  <c r="B73" i="14" s="1"/>
  <c r="N10" i="15" s="1"/>
  <c r="S12" i="15" s="1"/>
  <c r="N18" i="15" s="1"/>
  <c r="S19" i="15" s="1"/>
  <c r="F67" i="14" s="1"/>
  <c r="D16" i="41" s="1"/>
  <c r="L97" i="1"/>
  <c r="B20" i="12" s="1"/>
  <c r="A10" i="13" s="1"/>
  <c r="L96" i="1"/>
  <c r="Q22" i="1" s="1"/>
  <c r="AA28" i="1" s="1"/>
  <c r="B20" i="11" s="1"/>
  <c r="A10" i="10" s="1"/>
  <c r="L95" i="1"/>
  <c r="Q39" i="1" s="1"/>
  <c r="AA45" i="1" s="1"/>
  <c r="B15" i="11" s="1"/>
  <c r="A5" i="10" s="1"/>
  <c r="L80" i="1"/>
  <c r="B37" i="12" s="1"/>
  <c r="A17" i="13" s="1"/>
  <c r="L79" i="1"/>
  <c r="Q5" i="1" s="1"/>
  <c r="AA11" i="1" s="1"/>
  <c r="B37" i="11" s="1"/>
  <c r="A17" i="10" s="1"/>
  <c r="Q56" i="1"/>
  <c r="AA61" i="1" s="1"/>
  <c r="B26" i="11" s="1"/>
  <c r="A11" i="10" s="1"/>
  <c r="F12" i="10" s="1"/>
  <c r="L62" i="1"/>
  <c r="Q6" i="1" s="1"/>
  <c r="L61" i="1"/>
  <c r="Q55" i="1" s="1"/>
  <c r="AA63" i="1" s="1"/>
  <c r="L63" i="1"/>
  <c r="B26" i="12" s="1"/>
  <c r="A11" i="13" s="1"/>
  <c r="F12" i="13" s="1"/>
  <c r="L5" i="13" s="1"/>
  <c r="Q6" i="13" s="1"/>
  <c r="L17" i="13" s="1"/>
  <c r="Q19" i="13" s="1"/>
  <c r="H28" i="12" s="1"/>
  <c r="D10" i="41" s="1"/>
  <c r="Q23" i="1"/>
  <c r="L27" i="1"/>
  <c r="Q21" i="1" s="1"/>
  <c r="AA29" i="1" s="1"/>
  <c r="L10" i="10" l="1"/>
  <c r="D34" i="11"/>
  <c r="L5" i="10"/>
  <c r="D23" i="11"/>
  <c r="L5" i="25"/>
  <c r="Q6" i="25" s="1"/>
  <c r="D23" i="24" a="1"/>
  <c r="D23" i="24" s="1"/>
  <c r="AB71" i="3"/>
  <c r="B26" i="16" s="1"/>
  <c r="A11" i="17" s="1"/>
  <c r="F12" i="17" s="1"/>
  <c r="L5" i="28"/>
  <c r="D23" i="29" a="1"/>
  <c r="D23" i="29" s="1"/>
  <c r="L10" i="13"/>
  <c r="Q12" i="13" s="1"/>
  <c r="D34" i="12"/>
  <c r="V17" i="31"/>
  <c r="AA19" i="31" s="1"/>
  <c r="J29" i="30" s="1" a="1"/>
  <c r="J29" i="30" s="1"/>
  <c r="H10" i="41" s="1"/>
  <c r="H21" i="30" a="1"/>
  <c r="H21" i="30" s="1"/>
  <c r="AB40" i="7"/>
  <c r="L17" i="18"/>
  <c r="F20" i="19" a="1"/>
  <c r="F20" i="19" s="1"/>
  <c r="D23" i="41" s="1"/>
  <c r="AA62" i="1"/>
  <c r="B42" i="11" s="1"/>
  <c r="A22" i="10" s="1"/>
  <c r="F12" i="30" a="1"/>
  <c r="F12" i="30" s="1"/>
  <c r="D23" i="26" a="1"/>
  <c r="D23" i="26" s="1"/>
  <c r="L4" i="17"/>
  <c r="Q6" i="17" s="1"/>
  <c r="D12" i="16" a="1"/>
  <c r="D12" i="16" s="1"/>
  <c r="AA44" i="5"/>
  <c r="B31" i="24" s="1"/>
  <c r="A16" i="25" s="1"/>
  <c r="F18" i="25" s="1"/>
  <c r="L10" i="18"/>
  <c r="Q12" i="18" s="1"/>
  <c r="D34" i="19" a="1"/>
  <c r="D34" i="19" s="1"/>
  <c r="N17" i="22"/>
  <c r="D59" i="23" a="1"/>
  <c r="D59" i="23" s="1"/>
  <c r="D29" i="41" s="1"/>
  <c r="L17" i="27"/>
  <c r="F20" i="26" a="1"/>
  <c r="F20" i="26" s="1"/>
  <c r="H14" i="41" s="1"/>
  <c r="D18" i="37"/>
  <c r="D32" i="35" a="1"/>
  <c r="D32" i="35" s="1"/>
  <c r="H26" i="41" s="1"/>
  <c r="AA27" i="3"/>
  <c r="B48" i="16" s="1"/>
  <c r="A23" i="17" s="1"/>
  <c r="F24" i="17" s="1"/>
  <c r="AB63" i="7"/>
  <c r="B15" i="29" s="1"/>
  <c r="A5" i="28" s="1"/>
  <c r="D23" i="12"/>
  <c r="AA27" i="5"/>
  <c r="B48" i="24" s="1"/>
  <c r="A23" i="25" s="1"/>
  <c r="F24" i="25" s="1"/>
  <c r="AA10" i="5"/>
  <c r="B9" i="24" s="1"/>
  <c r="A4" i="25" s="1"/>
  <c r="F6" i="25" s="1"/>
  <c r="V10" i="31"/>
  <c r="AA12" i="31" s="1"/>
  <c r="F36" i="30" a="1"/>
  <c r="F36" i="30" s="1"/>
  <c r="D18" i="39"/>
  <c r="I19" i="39" s="1"/>
  <c r="F23" i="38" s="1" a="1"/>
  <c r="F23" i="38" s="1"/>
  <c r="H31" i="41" s="1"/>
  <c r="D32" i="38" a="1"/>
  <c r="D32" i="38" s="1"/>
  <c r="L4" i="28"/>
  <c r="Q6" i="28" s="1"/>
  <c r="D12" i="29" a="1"/>
  <c r="D12" i="29" s="1"/>
  <c r="F20" i="12"/>
  <c r="D76" i="23" a="1"/>
  <c r="D76" i="23" s="1"/>
  <c r="D17" i="15"/>
  <c r="D15" i="14"/>
  <c r="D14" i="41" s="1"/>
  <c r="L22" i="31"/>
  <c r="D45" i="30" a="1"/>
  <c r="D45" i="30" s="1"/>
  <c r="N17" i="37"/>
  <c r="D59" i="35" a="1"/>
  <c r="D59" i="35" s="1"/>
  <c r="H29" i="41" s="1"/>
  <c r="L10" i="28"/>
  <c r="Q12" i="28" s="1"/>
  <c r="D34" i="29" a="1"/>
  <c r="D34" i="29" s="1"/>
  <c r="AB87" i="7"/>
  <c r="B26" i="29" s="1"/>
  <c r="A11" i="28" s="1"/>
  <c r="D76" i="14"/>
  <c r="L10" i="17"/>
  <c r="D34" i="16" a="1"/>
  <c r="D34" i="16" s="1"/>
  <c r="D59" i="14"/>
  <c r="D17" i="41" s="1"/>
  <c r="N17" i="15"/>
  <c r="AB49" i="3"/>
  <c r="AA63" i="5"/>
  <c r="AB15" i="7"/>
  <c r="N18" i="37"/>
  <c r="S19" i="37" s="1"/>
  <c r="F67" i="35" s="1" a="1"/>
  <c r="F67" i="35" s="1"/>
  <c r="H28" i="41" s="1"/>
  <c r="D76" i="35" a="1"/>
  <c r="D76" i="35" s="1"/>
  <c r="D18" i="15"/>
  <c r="I19" i="15" s="1"/>
  <c r="F23" i="14" s="1"/>
  <c r="D13" i="41" s="1"/>
  <c r="D32" i="14"/>
  <c r="D18" i="22"/>
  <c r="I19" i="22" s="1"/>
  <c r="F23" i="23" s="1" a="1"/>
  <c r="F23" i="23" s="1"/>
  <c r="D25" i="41" s="1"/>
  <c r="D32" i="23" a="1"/>
  <c r="D32" i="23" s="1"/>
  <c r="V11" i="31"/>
  <c r="F48" i="30" a="1"/>
  <c r="F48" i="30" s="1"/>
  <c r="L4" i="10"/>
  <c r="Q6" i="10" s="1"/>
  <c r="D12" i="11"/>
  <c r="AB46" i="3"/>
  <c r="B31" i="16" s="1"/>
  <c r="A16" i="17" s="1"/>
  <c r="AA12" i="1"/>
  <c r="D15" i="30" a="1"/>
  <c r="D15" i="30" s="1"/>
  <c r="D23" i="19" a="1"/>
  <c r="D23" i="19" s="1"/>
  <c r="D15" i="35" a="1"/>
  <c r="D15" i="35" s="1"/>
  <c r="D17" i="22"/>
  <c r="D15" i="23" a="1"/>
  <c r="D15" i="23" s="1"/>
  <c r="D26" i="41" s="1"/>
  <c r="D17" i="39"/>
  <c r="D15" i="38" a="1"/>
  <c r="D15" i="38" s="1"/>
  <c r="H32" i="41" s="1"/>
  <c r="AA27" i="1"/>
  <c r="B48" i="11" s="1"/>
  <c r="A23" i="10" s="1"/>
  <c r="F24" i="10" s="1"/>
  <c r="L11" i="28"/>
  <c r="D45" i="29" a="1"/>
  <c r="D45" i="29" s="1"/>
  <c r="AA46" i="1"/>
  <c r="F48" i="33" a="1"/>
  <c r="F48" i="33" s="1"/>
  <c r="V17" i="32"/>
  <c r="H21" i="33" a="1"/>
  <c r="H21" i="33" s="1"/>
  <c r="H23" i="41" s="1"/>
  <c r="B48" i="19"/>
  <c r="A23" i="18" s="1"/>
  <c r="F24" i="18" s="1"/>
  <c r="D12" i="19"/>
  <c r="B84" i="38"/>
  <c r="N11" i="39" s="1"/>
  <c r="S12" i="39" s="1"/>
  <c r="N4" i="39"/>
  <c r="S6" i="39" s="1"/>
  <c r="A23" i="27"/>
  <c r="F24" i="27" s="1"/>
  <c r="L11" i="27" s="1"/>
  <c r="D45" i="26"/>
  <c r="D12" i="26"/>
  <c r="A4" i="27"/>
  <c r="F6" i="27" s="1"/>
  <c r="L4" i="27" s="1"/>
  <c r="B47" i="30"/>
  <c r="A41" i="31" s="1"/>
  <c r="B29" i="30"/>
  <c r="L17" i="28" l="1"/>
  <c r="Q19" i="28" s="1"/>
  <c r="H28" i="29" s="1" a="1"/>
  <c r="H28" i="29" s="1"/>
  <c r="H19" i="41" s="1"/>
  <c r="F20" i="29" a="1"/>
  <c r="F20" i="29" s="1"/>
  <c r="L11" i="17"/>
  <c r="Q12" i="17" s="1"/>
  <c r="D45" i="16" a="1"/>
  <c r="D45" i="16" s="1"/>
  <c r="L18" i="18"/>
  <c r="Q19" i="18" s="1"/>
  <c r="H28" i="19" s="1" a="1"/>
  <c r="H28" i="19" s="1"/>
  <c r="D22" i="41" s="1"/>
  <c r="F37" i="19" a="1"/>
  <c r="F37" i="19" s="1"/>
  <c r="L5" i="17"/>
  <c r="D23" i="16" a="1"/>
  <c r="D23" i="16" s="1"/>
  <c r="L10" i="25"/>
  <c r="D34" i="24" a="1"/>
  <c r="D34" i="24" s="1"/>
  <c r="L17" i="25"/>
  <c r="F20" i="24" a="1"/>
  <c r="F20" i="24" s="1"/>
  <c r="H8" i="41" s="1"/>
  <c r="L17" i="10"/>
  <c r="Q19" i="10" s="1"/>
  <c r="H28" i="11" s="1"/>
  <c r="D7" i="41" s="1"/>
  <c r="F20" i="11"/>
  <c r="L17" i="17"/>
  <c r="Q19" i="17" s="1"/>
  <c r="H28" i="16" s="1" a="1"/>
  <c r="H28" i="16" s="1"/>
  <c r="D19" i="41" s="1"/>
  <c r="F20" i="16" a="1"/>
  <c r="F20" i="16" s="1"/>
  <c r="L4" i="25"/>
  <c r="D12" i="24" a="1"/>
  <c r="D12" i="24" s="1"/>
  <c r="V18" i="31"/>
  <c r="H39" i="30" a="1"/>
  <c r="H39" i="30" s="1"/>
  <c r="H11" i="41" s="1"/>
  <c r="D59" i="38" a="1"/>
  <c r="D59" i="38" s="1"/>
  <c r="N17" i="39"/>
  <c r="S19" i="39" s="1"/>
  <c r="F67" i="38" s="1" a="1"/>
  <c r="F67" i="38" s="1"/>
  <c r="H34" i="41" s="1"/>
  <c r="L18" i="28"/>
  <c r="F37" i="29" a="1"/>
  <c r="F37" i="29" s="1"/>
  <c r="L11" i="25"/>
  <c r="Q12" i="25" s="1"/>
  <c r="D45" i="24" a="1"/>
  <c r="D45" i="24" s="1"/>
  <c r="L18" i="13"/>
  <c r="F37" i="12"/>
  <c r="D11" i="41" s="1"/>
  <c r="L11" i="10"/>
  <c r="Q12" i="10" s="1"/>
  <c r="D45" i="11"/>
  <c r="L11" i="18"/>
  <c r="D45" i="19" a="1"/>
  <c r="D45" i="19" s="1"/>
  <c r="H35" i="41"/>
  <c r="N18" i="39"/>
  <c r="L18" i="17" l="1"/>
  <c r="F37" i="16" a="1"/>
  <c r="F37" i="16" s="1"/>
  <c r="L18" i="10"/>
  <c r="F37" i="11"/>
  <c r="D8" i="41" s="1"/>
  <c r="L18" i="25"/>
  <c r="Q19" i="25" s="1"/>
  <c r="H28" i="24" s="1" a="1"/>
  <c r="H28" i="24" s="1"/>
  <c r="H7" i="41" s="1"/>
  <c r="F37" i="24" a="1"/>
  <c r="F37" i="24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<sst xmlns="http://schemas.openxmlformats.org/spreadsheetml/2006/main" count="2294" uniqueCount="305">
  <si>
    <t>GAME</t>
  </si>
  <si>
    <t>OFFICIAL USE ONLY</t>
  </si>
  <si>
    <t>FINAL</t>
  </si>
  <si>
    <t>SCORES</t>
  </si>
  <si>
    <t>MATCHES</t>
  </si>
  <si>
    <t>GAMES</t>
  </si>
  <si>
    <t>POINTS</t>
  </si>
  <si>
    <t>POSITION</t>
  </si>
  <si>
    <t>PLAYERS’ NAMES</t>
  </si>
  <si>
    <t>WON</t>
  </si>
  <si>
    <t>LOST</t>
  </si>
  <si>
    <t>Ump</t>
  </si>
  <si>
    <t xml:space="preserve">Position </t>
  </si>
  <si>
    <t xml:space="preserve">Players Name </t>
  </si>
  <si>
    <t>1st</t>
  </si>
  <si>
    <t>2nd</t>
  </si>
  <si>
    <t>3rd</t>
  </si>
  <si>
    <t>Vincent Ni</t>
  </si>
  <si>
    <t>Rafferty McKeag</t>
  </si>
  <si>
    <t>Conor Walsh</t>
  </si>
  <si>
    <t>Ben Watson</t>
  </si>
  <si>
    <t>Jack O'Connell</t>
  </si>
  <si>
    <t>Daniel McFaul</t>
  </si>
  <si>
    <t>Tom Irwin</t>
  </si>
  <si>
    <t>Conor Sheehan</t>
  </si>
  <si>
    <t>Sam Brennan</t>
  </si>
  <si>
    <t>Aedan McGivern</t>
  </si>
  <si>
    <t>Daniel Patterson</t>
  </si>
  <si>
    <t>Jack Bailie</t>
  </si>
  <si>
    <t>Bruce Tan</t>
  </si>
  <si>
    <t>Euan Hanna</t>
  </si>
  <si>
    <t>Harrison Yeun</t>
  </si>
  <si>
    <t>Junior Close</t>
  </si>
  <si>
    <t>Ben Dickson</t>
  </si>
  <si>
    <t>Alex Browne</t>
  </si>
  <si>
    <t>U19 Boys</t>
  </si>
  <si>
    <t>Group A</t>
  </si>
  <si>
    <t>Group B</t>
  </si>
  <si>
    <t>Group C</t>
  </si>
  <si>
    <t>Group D</t>
  </si>
  <si>
    <t>Group E</t>
  </si>
  <si>
    <t>Group F</t>
  </si>
  <si>
    <t xml:space="preserve">Ump </t>
  </si>
  <si>
    <t>4th</t>
  </si>
  <si>
    <t xml:space="preserve">U19 Girls </t>
  </si>
  <si>
    <t xml:space="preserve">Group B </t>
  </si>
  <si>
    <t>Grace Looney</t>
  </si>
  <si>
    <t>Lily Parke</t>
  </si>
  <si>
    <t>Megha Philip</t>
  </si>
  <si>
    <t>Lily Smith</t>
  </si>
  <si>
    <t>Anjali Singh</t>
  </si>
  <si>
    <t>Niamh Mason</t>
  </si>
  <si>
    <t>Rebecca Scott</t>
  </si>
  <si>
    <t>Melissa Johnston</t>
  </si>
  <si>
    <t xml:space="preserve">U17 Boys </t>
  </si>
  <si>
    <t>Luke Ferris</t>
  </si>
  <si>
    <t>Aaditya Singh</t>
  </si>
  <si>
    <t>Belal Abdelaal</t>
  </si>
  <si>
    <t>Albert Radkin</t>
  </si>
  <si>
    <t>Toby Caldwell</t>
  </si>
  <si>
    <t>Oisin O hOgain</t>
  </si>
  <si>
    <t>Clifford Tan</t>
  </si>
  <si>
    <t>Kevin O'Callaghan</t>
  </si>
  <si>
    <t>Christopher Allsop</t>
  </si>
  <si>
    <t>Jude Sheldon</t>
  </si>
  <si>
    <t>U17 Boys</t>
  </si>
  <si>
    <t>Group G</t>
  </si>
  <si>
    <t xml:space="preserve">U17 Girls </t>
  </si>
  <si>
    <t>Eimear Hutchinson</t>
  </si>
  <si>
    <t>Ahna McDonnell</t>
  </si>
  <si>
    <t xml:space="preserve">U15 Boys </t>
  </si>
  <si>
    <t>Jay Forde</t>
  </si>
  <si>
    <t>Travis Zeng</t>
  </si>
  <si>
    <t>Deon Binu</t>
  </si>
  <si>
    <t>Matthew Bailie</t>
  </si>
  <si>
    <t>Karsten Close</t>
  </si>
  <si>
    <t>Peter Cao</t>
  </si>
  <si>
    <t>Caleb Jiang</t>
  </si>
  <si>
    <t>Andrew Low</t>
  </si>
  <si>
    <t>Issac Huang</t>
  </si>
  <si>
    <t>Pau de Riquer</t>
  </si>
  <si>
    <t>Adam Hedderly</t>
  </si>
  <si>
    <t>He ming Duan</t>
  </si>
  <si>
    <t>Haoyun Gong</t>
  </si>
  <si>
    <t>Erdem Mehmed</t>
  </si>
  <si>
    <t>Lea Gal</t>
  </si>
  <si>
    <t>Titanilla Kozak</t>
  </si>
  <si>
    <t>Nuria Goldston</t>
  </si>
  <si>
    <t>Samanta Pusinskaite</t>
  </si>
  <si>
    <t>Polly Smith</t>
  </si>
  <si>
    <t>Jane Wilson</t>
  </si>
  <si>
    <t>Miranda Parra Escalona</t>
  </si>
  <si>
    <t xml:space="preserve">U15 Girls </t>
  </si>
  <si>
    <t xml:space="preserve">U13 Boys </t>
  </si>
  <si>
    <t>Group H</t>
  </si>
  <si>
    <t>Reece Maguire</t>
  </si>
  <si>
    <t>Oisin Liu</t>
  </si>
  <si>
    <t>He xi Duan</t>
  </si>
  <si>
    <t>Mark Donlon</t>
  </si>
  <si>
    <t>Curtis Rutten</t>
  </si>
  <si>
    <t>Florian Lotkowski</t>
  </si>
  <si>
    <t>Ryan Li</t>
  </si>
  <si>
    <t>Enoch Huang</t>
  </si>
  <si>
    <t>Moses Yuen</t>
  </si>
  <si>
    <t>Tobias Gal</t>
  </si>
  <si>
    <t>Gabriel Borucki</t>
  </si>
  <si>
    <t>\</t>
  </si>
  <si>
    <t>U13 Girls</t>
  </si>
  <si>
    <t xml:space="preserve">Group A </t>
  </si>
  <si>
    <t xml:space="preserve">U13 Girls </t>
  </si>
  <si>
    <t>Anna Matveyeva</t>
  </si>
  <si>
    <t>Naysa Kohli</t>
  </si>
  <si>
    <t xml:space="preserve">U11 Boys </t>
  </si>
  <si>
    <t>Haoze Gong</t>
  </si>
  <si>
    <t>Evan O'Flaherty</t>
  </si>
  <si>
    <t xml:space="preserve">U19 Boys </t>
  </si>
  <si>
    <t>Group AA</t>
  </si>
  <si>
    <t xml:space="preserve">Group BB </t>
  </si>
  <si>
    <t>Group CC</t>
  </si>
  <si>
    <t>Group DD</t>
  </si>
  <si>
    <t>Group BB</t>
  </si>
  <si>
    <t>Quarter Final 1</t>
  </si>
  <si>
    <t>Total:</t>
  </si>
  <si>
    <t>Semi Final 1</t>
  </si>
  <si>
    <t>Winner:</t>
  </si>
  <si>
    <t>Quarter Final 2</t>
  </si>
  <si>
    <t xml:space="preserve">Semi Final 2 </t>
  </si>
  <si>
    <t>Quarter Final 3</t>
  </si>
  <si>
    <t xml:space="preserve">Final </t>
  </si>
  <si>
    <t>Quarter Final 4</t>
  </si>
  <si>
    <t xml:space="preserve">Knock Out Stages </t>
  </si>
  <si>
    <t>Quarterfinals</t>
  </si>
  <si>
    <t>Semifinals</t>
  </si>
  <si>
    <t>Finals</t>
  </si>
  <si>
    <t>Winner</t>
  </si>
  <si>
    <t xml:space="preserve">Winner </t>
  </si>
  <si>
    <t>AA1</t>
  </si>
  <si>
    <t>CC2</t>
  </si>
  <si>
    <t>BB2</t>
  </si>
  <si>
    <t>DD1</t>
  </si>
  <si>
    <t>CC1</t>
  </si>
  <si>
    <t>AA2</t>
  </si>
  <si>
    <t>DD2</t>
  </si>
  <si>
    <t>BB1</t>
  </si>
  <si>
    <t>BYE</t>
  </si>
  <si>
    <t>A3</t>
  </si>
  <si>
    <t>F3</t>
  </si>
  <si>
    <t>D3</t>
  </si>
  <si>
    <t>C3</t>
  </si>
  <si>
    <t>E3</t>
  </si>
  <si>
    <t>B3</t>
  </si>
  <si>
    <t xml:space="preserve">U19 Boys Consolation </t>
  </si>
  <si>
    <t>A1</t>
  </si>
  <si>
    <t>B2</t>
  </si>
  <si>
    <t>A2</t>
  </si>
  <si>
    <t>B1</t>
  </si>
  <si>
    <t>B4</t>
  </si>
  <si>
    <t>A4</t>
  </si>
  <si>
    <t xml:space="preserve">U17 BOYS </t>
  </si>
  <si>
    <t xml:space="preserve">U17 Boys Consolation </t>
  </si>
  <si>
    <t>Bye</t>
  </si>
  <si>
    <t>G3</t>
  </si>
  <si>
    <t>U15 BOYS</t>
  </si>
  <si>
    <t xml:space="preserve">U15 GIRLS </t>
  </si>
  <si>
    <t xml:space="preserve">Consolation </t>
  </si>
  <si>
    <t>C2</t>
  </si>
  <si>
    <t>C1</t>
  </si>
  <si>
    <t>U15 Girls</t>
  </si>
  <si>
    <t>Round 16</t>
  </si>
  <si>
    <t>WINNER</t>
  </si>
  <si>
    <t xml:space="preserve">U15 Boys Consolation </t>
  </si>
  <si>
    <t>H4</t>
  </si>
  <si>
    <t>H3</t>
  </si>
  <si>
    <t xml:space="preserve">Round 16 -1 </t>
  </si>
  <si>
    <t xml:space="preserve">Round 16 - 2 </t>
  </si>
  <si>
    <t xml:space="preserve">Round 16 - 3 </t>
  </si>
  <si>
    <t xml:space="preserve">Round 16 - 4 </t>
  </si>
  <si>
    <t xml:space="preserve">Round 16 - 5 </t>
  </si>
  <si>
    <t>Round 16 - 6</t>
  </si>
  <si>
    <t xml:space="preserve">Round 16 - 7 </t>
  </si>
  <si>
    <t xml:space="preserve">Round 16 - 8 </t>
  </si>
  <si>
    <t>C4</t>
  </si>
  <si>
    <t>E4</t>
  </si>
  <si>
    <t>D4</t>
  </si>
  <si>
    <t>F4</t>
  </si>
  <si>
    <t xml:space="preserve">U13 Boys Consolation </t>
  </si>
  <si>
    <t xml:space="preserve">Contents </t>
  </si>
  <si>
    <t xml:space="preserve">Key </t>
  </si>
  <si>
    <t xml:space="preserve">Event </t>
  </si>
  <si>
    <t xml:space="preserve">Results </t>
  </si>
  <si>
    <t xml:space="preserve">Result </t>
  </si>
  <si>
    <t xml:space="preserve">Andrew Low </t>
  </si>
  <si>
    <t xml:space="preserve">19B </t>
  </si>
  <si>
    <t xml:space="preserve">U19 Boys Groups </t>
  </si>
  <si>
    <t xml:space="preserve">Link </t>
  </si>
  <si>
    <t>19BKOSS</t>
  </si>
  <si>
    <t xml:space="preserve">19BKO </t>
  </si>
  <si>
    <t xml:space="preserve">U19 Boys Knock Out Scoresheet </t>
  </si>
  <si>
    <t xml:space="preserve">U19 Boys Knock Out  </t>
  </si>
  <si>
    <t>19BCONKO</t>
  </si>
  <si>
    <t xml:space="preserve">U19 Boys Consolation Knock Out </t>
  </si>
  <si>
    <t>19BCONSS</t>
  </si>
  <si>
    <t xml:space="preserve">U19 Boys Consolation Scoresheet </t>
  </si>
  <si>
    <t>19G</t>
  </si>
  <si>
    <t xml:space="preserve">U19 Girls Groups </t>
  </si>
  <si>
    <t>19GKO</t>
  </si>
  <si>
    <t xml:space="preserve">U19 Girls Knock Out </t>
  </si>
  <si>
    <t>19GKOSS</t>
  </si>
  <si>
    <t xml:space="preserve">U19 Girls Knock Out Score Sheet </t>
  </si>
  <si>
    <t xml:space="preserve">17B </t>
  </si>
  <si>
    <t xml:space="preserve">17BKO </t>
  </si>
  <si>
    <t>17BKOSS</t>
  </si>
  <si>
    <t>17BCONSS</t>
  </si>
  <si>
    <t xml:space="preserve">17BCONKO </t>
  </si>
  <si>
    <t xml:space="preserve">U17 Boys Groups </t>
  </si>
  <si>
    <t xml:space="preserve">U17 Boys Knock Out </t>
  </si>
  <si>
    <t xml:space="preserve">U17 Boys Knock Out Scoresheet </t>
  </si>
  <si>
    <t xml:space="preserve">U17 Boys Consolation Scoresheet </t>
  </si>
  <si>
    <t xml:space="preserve">U17 Boys Consolation Knock Out </t>
  </si>
  <si>
    <t xml:space="preserve">17G </t>
  </si>
  <si>
    <t>17GKOSS</t>
  </si>
  <si>
    <t>17GKO</t>
  </si>
  <si>
    <t xml:space="preserve">U17 Girls Groups </t>
  </si>
  <si>
    <t xml:space="preserve">U17 Girls Knock Out Scoresheet </t>
  </si>
  <si>
    <t xml:space="preserve">U17 Girls Knock Out  </t>
  </si>
  <si>
    <t xml:space="preserve">15B </t>
  </si>
  <si>
    <t xml:space="preserve">15BKO </t>
  </si>
  <si>
    <t>15KOSS</t>
  </si>
  <si>
    <t xml:space="preserve">15BCONKO </t>
  </si>
  <si>
    <t xml:space="preserve">15BCONSS </t>
  </si>
  <si>
    <t xml:space="preserve">U15 Boys Groups </t>
  </si>
  <si>
    <t xml:space="preserve">U15 Boys Knock Out </t>
  </si>
  <si>
    <t xml:space="preserve">U15 Boys Knock Out Scoresheet </t>
  </si>
  <si>
    <t xml:space="preserve">U15 Boys Consolation Knock Out </t>
  </si>
  <si>
    <t xml:space="preserve">U15 Boys Consolation Scoresheet </t>
  </si>
  <si>
    <t xml:space="preserve">15G </t>
  </si>
  <si>
    <t xml:space="preserve">15GKO </t>
  </si>
  <si>
    <t xml:space="preserve">15GKOSS </t>
  </si>
  <si>
    <t xml:space="preserve">U15 Girls Group </t>
  </si>
  <si>
    <t xml:space="preserve">U15 Girls Knock Out </t>
  </si>
  <si>
    <t xml:space="preserve">U15 Girls Knock Out Scoresheet </t>
  </si>
  <si>
    <t>13B</t>
  </si>
  <si>
    <t>13BKOSS</t>
  </si>
  <si>
    <t xml:space="preserve">13BKO </t>
  </si>
  <si>
    <t>13BCONSS</t>
  </si>
  <si>
    <t>13BCONKO</t>
  </si>
  <si>
    <t>U13 Boys Groups</t>
  </si>
  <si>
    <t>U13 Boys Knock Out Scoresheet</t>
  </si>
  <si>
    <t xml:space="preserve">U13 Boys Knock Out  </t>
  </si>
  <si>
    <t>U13 Boys Consolation Scoresheet</t>
  </si>
  <si>
    <t>U13 Boys Consolation Knock Out</t>
  </si>
  <si>
    <t>Link</t>
  </si>
  <si>
    <t>13G</t>
  </si>
  <si>
    <t>13GKO</t>
  </si>
  <si>
    <t>13GKOSS</t>
  </si>
  <si>
    <t>11B</t>
  </si>
  <si>
    <t>11BKO</t>
  </si>
  <si>
    <t>11BKOSS</t>
  </si>
  <si>
    <t xml:space="preserve">U13 Girls Group </t>
  </si>
  <si>
    <t xml:space="preserve">U13 Girls Knock Out </t>
  </si>
  <si>
    <t xml:space="preserve">U13 Girls Knock Out Scoresheet </t>
  </si>
  <si>
    <t xml:space="preserve">U11 Boys Groups </t>
  </si>
  <si>
    <t xml:space="preserve">U11 Boys Knock Out </t>
  </si>
  <si>
    <t xml:space="preserve">U11 Boys Knock Out Scoresheet </t>
  </si>
  <si>
    <t>Contents</t>
  </si>
  <si>
    <t xml:space="preserve">Deon Binu </t>
  </si>
  <si>
    <t xml:space="preserve">Bruce Tan </t>
  </si>
  <si>
    <t xml:space="preserve">Daniel Mcfaul </t>
  </si>
  <si>
    <t>Results</t>
  </si>
  <si>
    <t xml:space="preserve">U19 Boys Winner </t>
  </si>
  <si>
    <t xml:space="preserve">U19 Boys Runner Up </t>
  </si>
  <si>
    <t xml:space="preserve">U19 Boys Consolation Winner </t>
  </si>
  <si>
    <t xml:space="preserve">U19 Boys Consolation Runner Up </t>
  </si>
  <si>
    <t xml:space="preserve">U19 Girls Winner </t>
  </si>
  <si>
    <t xml:space="preserve">U19 Girls Runner Up </t>
  </si>
  <si>
    <t xml:space="preserve">U19 Girls Consolation Winner </t>
  </si>
  <si>
    <t xml:space="preserve">U19 Girls Consolation Runner Up </t>
  </si>
  <si>
    <t xml:space="preserve">U17 Boys Winner </t>
  </si>
  <si>
    <t xml:space="preserve">U17 Boys Runner Up </t>
  </si>
  <si>
    <t xml:space="preserve">U17 Boys Consolation Winner </t>
  </si>
  <si>
    <t xml:space="preserve">U17 Boys Consolation Runner Up </t>
  </si>
  <si>
    <t xml:space="preserve">U17 Girls Winner </t>
  </si>
  <si>
    <t xml:space="preserve">U17 Girls Runner Up </t>
  </si>
  <si>
    <t xml:space="preserve">U17 Girls Consolation Winner </t>
  </si>
  <si>
    <t xml:space="preserve">U17 Girls Consolation Runner Up </t>
  </si>
  <si>
    <t xml:space="preserve">U15 Boys Winner </t>
  </si>
  <si>
    <t xml:space="preserve">U15 Boys Runner Up </t>
  </si>
  <si>
    <t xml:space="preserve">U15 Boys Consolation Winner </t>
  </si>
  <si>
    <t xml:space="preserve">U15 Boys Consolation Runner Up </t>
  </si>
  <si>
    <t xml:space="preserve">U15 Girls Winner </t>
  </si>
  <si>
    <t xml:space="preserve">U15 Girls Runner Up </t>
  </si>
  <si>
    <t xml:space="preserve">U15 Girls Consolation Winner </t>
  </si>
  <si>
    <t xml:space="preserve">U15 Girls Consolation Runner Up </t>
  </si>
  <si>
    <t xml:space="preserve">U13 Boys Winner </t>
  </si>
  <si>
    <t xml:space="preserve">U13 Boys Runner Up </t>
  </si>
  <si>
    <t xml:space="preserve">U13 Boys Consolation Winner </t>
  </si>
  <si>
    <t xml:space="preserve">U13 Boys Consolation Runner Up </t>
  </si>
  <si>
    <t xml:space="preserve">U13 Girls Winner </t>
  </si>
  <si>
    <t xml:space="preserve">U13 Girls Runner Up </t>
  </si>
  <si>
    <t xml:space="preserve">U13 Girls Consolation Winner </t>
  </si>
  <si>
    <t xml:space="preserve">U13 Girls Consolation Runner Up </t>
  </si>
  <si>
    <t xml:space="preserve">U11 Boys Winner </t>
  </si>
  <si>
    <t xml:space="preserve">U11 Boys Runner Up </t>
  </si>
  <si>
    <t xml:space="preserve">U11 Boys Consolation Runner Up </t>
  </si>
  <si>
    <t xml:space="preserve">U11 Boys Consolation Winner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</si>
</sst>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43" x14ac:knownFonts="1">
    <font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sz val="8"/>
      <color rgb="FF000000"/>
      <name val="Arial Narrow"/>
      <family val="2"/>
    </font>
    <font>
      <b/>
      <sz val="11"/>
      <color rgb="FFFF0000"/>
      <name val="Arial Narrow"/>
      <family val="2"/>
    </font>
    <font>
      <b/>
      <sz val="8"/>
      <color rgb="FF000000"/>
      <name val="Arial Narrow"/>
      <family val="2"/>
    </font>
    <font>
      <sz val="11"/>
      <color rgb="FF000000"/>
      <name val="Arial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0"/>
      <color rgb="FF000000"/>
      <name val="Arial"/>
      <family val="2"/>
    </font>
    <font>
      <u/>
      <sz val="12"/>
      <color theme="10"/>
      <name val="Aptos Narrow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1"/>
      <color theme="1"/>
      <name val="Arial"/>
      <family val="2"/>
    </font>
    <font>
      <sz val="10"/>
      <color rgb="FF000000"/>
      <name val="Aptos Narrow"/>
      <family val="2"/>
      <scheme val="minor"/>
    </font>
    <font>
      <sz val="10"/>
      <color theme="1"/>
      <name val="Arial"/>
      <family val="2"/>
    </font>
    <font>
      <sz val="18"/>
      <color indexed="8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8"/>
      <name val="Arial"/>
      <family val="2"/>
    </font>
    <font>
      <sz val="6"/>
      <color indexed="55"/>
      <name val="Arial"/>
      <family val="2"/>
    </font>
    <font>
      <sz val="8"/>
      <name val="Tahoma"/>
      <family val="2"/>
    </font>
    <font>
      <b/>
      <i/>
      <u/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indexed="8"/>
      <name val="Arial"/>
      <family val="2"/>
    </font>
    <font>
      <b/>
      <i/>
      <sz val="11"/>
      <color theme="1"/>
      <name val="Arial"/>
      <family val="2"/>
    </font>
    <font>
      <b/>
      <i/>
      <sz val="11"/>
      <color indexed="8"/>
      <name val="Arial"/>
      <family val="2"/>
    </font>
    <font>
      <sz val="11"/>
      <name val="Arial"/>
      <family val="2"/>
    </font>
    <font>
      <sz val="11"/>
      <color indexed="9"/>
      <name val="Arial"/>
      <family val="2"/>
    </font>
    <font>
      <b/>
      <sz val="12"/>
      <color indexed="8"/>
      <name val="Arial"/>
      <family val="2"/>
    </font>
    <font>
      <b/>
      <i/>
      <sz val="10"/>
      <color rgb="FF00000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2" tint="-0.499984740745262"/>
      <name val="Arial"/>
      <family val="2"/>
    </font>
    <font>
      <b/>
      <sz val="12"/>
      <color theme="0"/>
      <name val="Aptos Narrow"/>
      <scheme val="minor"/>
    </font>
    <font>
      <b/>
      <sz val="26"/>
      <color theme="1"/>
      <name val="Aptos Narrow"/>
      <scheme val="minor"/>
    </font>
    <font>
      <b/>
      <sz val="24"/>
      <color theme="10"/>
      <name val="Aptos Narrow"/>
      <scheme val="minor"/>
    </font>
    <font>
      <b/>
      <sz val="24"/>
      <color theme="1"/>
      <name val="Aptos Narrow"/>
      <scheme val="minor"/>
    </font>
    <font>
      <u/>
      <sz val="12"/>
      <color theme="0"/>
      <name val="Aptos Narrow"/>
      <family val="2"/>
      <scheme val="minor"/>
    </font>
    <font>
      <b/>
      <sz val="36"/>
      <color theme="0"/>
      <name val="Aptos Narrow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432FF"/>
        <bgColor indexed="64"/>
      </patternFill>
    </fill>
    <fill>
      <patternFill patternType="solid">
        <fgColor rgb="FFFF40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</fills>
  <borders count="1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/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ck">
        <color rgb="FFFF0000"/>
      </right>
      <top style="medium">
        <color theme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theme="1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thick">
        <color rgb="FFFF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rgb="FFFF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n">
        <color theme="1"/>
      </left>
      <right style="thick">
        <color theme="1"/>
      </right>
      <top style="thick">
        <color rgb="FFFF0000"/>
      </top>
      <bottom style="thin">
        <color theme="1"/>
      </bottom>
      <diagonal/>
    </border>
    <border>
      <left/>
      <right style="thin">
        <color theme="1"/>
      </right>
      <top style="thick">
        <color rgb="FFFF0000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ck">
        <color rgb="FFFF0000"/>
      </top>
      <bottom style="thin">
        <color theme="1"/>
      </bottom>
      <diagonal/>
    </border>
    <border>
      <left/>
      <right style="thin">
        <color theme="1"/>
      </right>
      <top style="thick">
        <color rgb="FFFF0000"/>
      </top>
      <bottom/>
      <diagonal/>
    </border>
    <border>
      <left style="thin">
        <color theme="1"/>
      </left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ck">
        <color rgb="FFFF0000"/>
      </left>
      <right style="thin">
        <color theme="1"/>
      </right>
      <top/>
      <bottom style="double">
        <color indexed="64"/>
      </bottom>
      <diagonal/>
    </border>
    <border>
      <left style="thin">
        <color theme="1"/>
      </left>
      <right style="thick">
        <color theme="1"/>
      </right>
      <top style="thin">
        <color theme="1"/>
      </top>
      <bottom style="double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double">
        <color indexed="64"/>
      </bottom>
      <diagonal/>
    </border>
    <border>
      <left style="thin">
        <color theme="1"/>
      </left>
      <right style="thin">
        <color theme="1"/>
      </right>
      <top/>
      <bottom style="double">
        <color indexed="64"/>
      </bottom>
      <diagonal/>
    </border>
    <border>
      <left/>
      <right style="thin">
        <color theme="1"/>
      </right>
      <top style="thin">
        <color theme="1"/>
      </top>
      <bottom style="double">
        <color indexed="64"/>
      </bottom>
      <diagonal/>
    </border>
    <border>
      <left style="thin">
        <color theme="1"/>
      </left>
      <right style="thick">
        <color rgb="FFFF0000"/>
      </right>
      <top style="thin">
        <color theme="1"/>
      </top>
      <bottom style="double">
        <color indexed="64"/>
      </bottom>
      <diagonal/>
    </border>
    <border>
      <left/>
      <right style="thick">
        <color rgb="FFFF0000"/>
      </right>
      <top style="thin">
        <color theme="1"/>
      </top>
      <bottom style="double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theme="1"/>
      </bottom>
      <diagonal/>
    </border>
    <border>
      <left style="thick">
        <color rgb="FFFF0000"/>
      </left>
      <right style="thin">
        <color theme="1"/>
      </right>
      <top/>
      <bottom/>
      <diagonal/>
    </border>
    <border>
      <left style="thin">
        <color theme="1"/>
      </left>
      <right style="thick">
        <color theme="1"/>
      </right>
      <top style="double">
        <color indexed="64"/>
      </top>
      <bottom style="thin">
        <color theme="1"/>
      </bottom>
      <diagonal/>
    </border>
    <border>
      <left/>
      <right style="thin">
        <color theme="1"/>
      </right>
      <top style="double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double">
        <color indexed="64"/>
      </top>
      <bottom style="thin">
        <color theme="1"/>
      </bottom>
      <diagonal/>
    </border>
    <border>
      <left style="thin">
        <color theme="1"/>
      </left>
      <right style="thick">
        <color rgb="FFFF0000"/>
      </right>
      <top style="double">
        <color indexed="64"/>
      </top>
      <bottom style="thin">
        <color theme="1"/>
      </bottom>
      <diagonal/>
    </border>
    <border>
      <left/>
      <right style="thick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 style="thin">
        <color theme="1"/>
      </top>
      <bottom style="thin">
        <color theme="1"/>
      </bottom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thin">
        <color theme="1"/>
      </left>
      <right style="thick">
        <color theme="1"/>
      </right>
      <top/>
      <bottom style="double">
        <color indexed="64"/>
      </bottom>
      <diagonal/>
    </border>
    <border>
      <left style="thin">
        <color theme="1"/>
      </left>
      <right style="thick">
        <color rgb="FFFF0000"/>
      </right>
      <top/>
      <bottom style="double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theme="1"/>
      </top>
      <bottom style="medium">
        <color rgb="FFFF0000"/>
      </bottom>
      <diagonal/>
    </border>
    <border>
      <left style="thin">
        <color theme="1"/>
      </left>
      <right style="thick">
        <color theme="1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ck">
        <color rgb="FFFF0000"/>
      </left>
      <right style="thin">
        <color theme="1"/>
      </right>
      <top/>
      <bottom style="thick">
        <color rgb="FFFF0000"/>
      </bottom>
      <diagonal/>
    </border>
    <border>
      <left style="thin">
        <color theme="1"/>
      </left>
      <right style="thick">
        <color theme="1"/>
      </right>
      <top style="thin">
        <color theme="1"/>
      </top>
      <bottom style="thick">
        <color rgb="FFFF0000"/>
      </bottom>
      <diagonal/>
    </border>
    <border>
      <left/>
      <right style="thin">
        <color theme="1"/>
      </right>
      <top style="thin">
        <color theme="1"/>
      </top>
      <bottom style="thick">
        <color rgb="FFFF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ck">
        <color rgb="FFFF0000"/>
      </bottom>
      <diagonal/>
    </border>
    <border>
      <left style="thin">
        <color theme="1"/>
      </left>
      <right style="thin">
        <color theme="1"/>
      </right>
      <top/>
      <bottom style="thick">
        <color rgb="FFFF0000"/>
      </bottom>
      <diagonal/>
    </border>
    <border>
      <left style="thin">
        <color theme="1"/>
      </left>
      <right style="thick">
        <color rgb="FFFF0000"/>
      </right>
      <top/>
      <bottom style="thick">
        <color rgb="FFFF0000"/>
      </bottom>
      <diagonal/>
    </border>
    <border>
      <left/>
      <right style="thick">
        <color rgb="FFFF0000"/>
      </right>
      <top style="thin">
        <color theme="1"/>
      </top>
      <bottom style="thick">
        <color rgb="FFFF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rgb="FFFF0000"/>
      </right>
      <top style="medium">
        <color indexed="64"/>
      </top>
      <bottom/>
      <diagonal/>
    </border>
    <border>
      <left style="thick">
        <color rgb="FFFF0000"/>
      </left>
      <right/>
      <top style="thick">
        <color rgb="FFFF0000"/>
      </top>
      <bottom style="medium">
        <color indexed="64"/>
      </bottom>
      <diagonal/>
    </border>
    <border>
      <left/>
      <right/>
      <top style="thick">
        <color rgb="FFFF0000"/>
      </top>
      <bottom style="medium">
        <color indexed="64"/>
      </bottom>
      <diagonal/>
    </border>
    <border>
      <left/>
      <right style="thick">
        <color rgb="FFFF0000"/>
      </right>
      <top style="thick">
        <color rgb="FFFF0000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rgb="FFFF0000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rgb="FFFF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 style="thin">
        <color theme="1"/>
      </right>
      <top style="thick">
        <color rgb="FFFF0000"/>
      </top>
      <bottom style="thin">
        <color theme="1"/>
      </bottom>
      <diagonal/>
    </border>
    <border>
      <left style="thin">
        <color theme="1"/>
      </left>
      <right style="thick">
        <color theme="1"/>
      </right>
      <top style="thick">
        <color rgb="FFFF0000"/>
      </top>
      <bottom style="thin">
        <color indexed="64"/>
      </bottom>
      <diagonal/>
    </border>
    <border>
      <left style="thick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theme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ck">
        <color rgb="FFFF0000"/>
      </left>
      <right style="thin">
        <color theme="1"/>
      </right>
      <top style="thin">
        <color theme="1"/>
      </top>
      <bottom style="double">
        <color theme="1"/>
      </bottom>
      <diagonal/>
    </border>
    <border>
      <left style="thin">
        <color theme="1"/>
      </left>
      <right style="thick">
        <color theme="1"/>
      </right>
      <top style="thin">
        <color indexed="64"/>
      </top>
      <bottom style="double">
        <color theme="1"/>
      </bottom>
      <diagonal/>
    </border>
    <border>
      <left/>
      <right style="thin">
        <color indexed="64"/>
      </right>
      <top style="thin">
        <color theme="1"/>
      </top>
      <bottom style="double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theme="1"/>
      </bottom>
      <diagonal/>
    </border>
    <border>
      <left style="thin">
        <color indexed="64"/>
      </left>
      <right style="thick">
        <color rgb="FFFF0000"/>
      </right>
      <top style="thin">
        <color theme="1"/>
      </top>
      <bottom style="double">
        <color theme="1"/>
      </bottom>
      <diagonal/>
    </border>
    <border>
      <left style="thick">
        <color rgb="FFFF0000"/>
      </left>
      <right style="thick">
        <color rgb="FFFF0000"/>
      </right>
      <top/>
      <bottom style="double">
        <color theme="1"/>
      </bottom>
      <diagonal/>
    </border>
    <border>
      <left style="thick">
        <color rgb="FFFF0000"/>
      </left>
      <right style="thin">
        <color theme="1"/>
      </right>
      <top style="double">
        <color theme="1"/>
      </top>
      <bottom/>
      <diagonal/>
    </border>
    <border>
      <left style="thin">
        <color theme="1"/>
      </left>
      <right style="thick">
        <color theme="1"/>
      </right>
      <top style="double">
        <color theme="1"/>
      </top>
      <bottom style="thin">
        <color theme="1"/>
      </bottom>
      <diagonal/>
    </border>
    <border>
      <left/>
      <right style="thin">
        <color theme="1"/>
      </right>
      <top style="double">
        <color theme="1"/>
      </top>
      <bottom/>
      <diagonal/>
    </border>
    <border>
      <left style="thin">
        <color theme="1"/>
      </left>
      <right style="thin">
        <color theme="1"/>
      </right>
      <top style="double">
        <color theme="1"/>
      </top>
      <bottom style="thin">
        <color theme="1"/>
      </bottom>
      <diagonal/>
    </border>
    <border>
      <left/>
      <right/>
      <top style="double">
        <color theme="1"/>
      </top>
      <bottom style="thin">
        <color theme="1"/>
      </bottom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n">
        <color theme="1"/>
      </right>
      <top/>
      <bottom style="double">
        <color theme="1"/>
      </bottom>
      <diagonal/>
    </border>
    <border>
      <left style="thin">
        <color theme="1"/>
      </left>
      <right style="thick">
        <color theme="1"/>
      </right>
      <top style="thin">
        <color theme="1"/>
      </top>
      <bottom style="double">
        <color theme="1"/>
      </bottom>
      <diagonal/>
    </border>
    <border>
      <left/>
      <right style="thin">
        <color theme="1"/>
      </right>
      <top style="thin">
        <color theme="1"/>
      </top>
      <bottom style="double">
        <color theme="1"/>
      </bottom>
      <diagonal/>
    </border>
    <border>
      <left style="thin">
        <color theme="1"/>
      </left>
      <right style="thin">
        <color theme="1"/>
      </right>
      <top/>
      <bottom style="double">
        <color theme="1"/>
      </bottom>
      <diagonal/>
    </border>
    <border>
      <left style="thin">
        <color theme="1"/>
      </left>
      <right/>
      <top style="thin">
        <color theme="1"/>
      </top>
      <bottom style="double">
        <color theme="1"/>
      </bottom>
      <diagonal/>
    </border>
    <border>
      <left style="thick">
        <color rgb="FFFF0000"/>
      </left>
      <right style="thick">
        <color rgb="FFFF0000"/>
      </right>
      <top style="thin">
        <color theme="1"/>
      </top>
      <bottom style="double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double">
        <color theme="1"/>
      </bottom>
      <diagonal/>
    </border>
    <border>
      <left/>
      <right style="thin">
        <color theme="1"/>
      </right>
      <top style="double">
        <color theme="1"/>
      </top>
      <bottom style="thin">
        <color theme="1"/>
      </bottom>
      <diagonal/>
    </border>
    <border>
      <left style="thin">
        <color theme="1"/>
      </left>
      <right style="thick">
        <color theme="1"/>
      </right>
      <top/>
      <bottom style="thin">
        <color theme="1"/>
      </bottom>
      <diagonal/>
    </border>
    <border>
      <left style="thick">
        <color rgb="FFFF0000"/>
      </left>
      <right style="thick">
        <color rgb="FFFF0000"/>
      </right>
      <top/>
      <bottom style="thin">
        <color theme="1"/>
      </bottom>
      <diagonal/>
    </border>
    <border>
      <left style="thin">
        <color theme="1"/>
      </left>
      <right style="thick">
        <color theme="1"/>
      </right>
      <top style="thin">
        <color theme="1"/>
      </top>
      <bottom/>
      <diagonal/>
    </border>
    <border>
      <left style="thick">
        <color theme="1"/>
      </left>
      <right style="thin">
        <color theme="1"/>
      </right>
      <top style="thin">
        <color theme="1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n">
        <color theme="1"/>
      </top>
      <bottom/>
      <diagonal/>
    </border>
    <border>
      <left/>
      <right/>
      <top style="thick">
        <color rgb="FFFF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rgb="FFFF0000"/>
      </right>
      <top style="medium">
        <color theme="1"/>
      </top>
      <bottom style="medium">
        <color rgb="FFFF0000"/>
      </bottom>
      <diagonal/>
    </border>
    <border>
      <left/>
      <right style="medium">
        <color theme="1"/>
      </right>
      <top style="medium">
        <color theme="1"/>
      </top>
      <bottom style="medium">
        <color rgb="FFFF0000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rgb="FFFF0000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rgb="FFFF0000"/>
      </left>
      <right/>
      <top/>
      <bottom/>
      <diagonal/>
    </border>
    <border>
      <left style="medium">
        <color theme="1"/>
      </left>
      <right style="medium">
        <color rgb="FFFF0000"/>
      </right>
      <top style="medium">
        <color rgb="FFFF0000"/>
      </top>
      <bottom style="double">
        <color theme="1"/>
      </bottom>
      <diagonal/>
    </border>
    <border>
      <left/>
      <right style="medium">
        <color theme="1"/>
      </right>
      <top style="medium">
        <color rgb="FFFF0000"/>
      </top>
      <bottom style="double">
        <color theme="1"/>
      </bottom>
      <diagonal/>
    </border>
    <border>
      <left style="medium">
        <color theme="1"/>
      </left>
      <right style="medium">
        <color theme="1"/>
      </right>
      <top style="medium">
        <color rgb="FFFF0000"/>
      </top>
      <bottom style="double">
        <color theme="1"/>
      </bottom>
      <diagonal/>
    </border>
    <border>
      <left style="medium">
        <color theme="1"/>
      </left>
      <right/>
      <top style="medium">
        <color rgb="FFFF0000"/>
      </top>
      <bottom style="double">
        <color theme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double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medium">
        <color rgb="FFFF0000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rgb="FFFF0000"/>
      </right>
      <top/>
      <bottom style="medium">
        <color rgb="FFFF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medium">
        <color rgb="FFFF0000"/>
      </left>
      <right style="medium">
        <color theme="1"/>
      </right>
      <top/>
      <bottom style="medium">
        <color rgb="FFFF0000"/>
      </bottom>
      <diagonal/>
    </border>
    <border>
      <left style="medium">
        <color rgb="FFFF0000"/>
      </left>
      <right style="medium">
        <color theme="1"/>
      </right>
      <top style="medium">
        <color rgb="FFFF0000"/>
      </top>
      <bottom style="double">
        <color theme="1"/>
      </bottom>
      <diagonal/>
    </border>
    <border>
      <left/>
      <right style="medium">
        <color rgb="FFFF0000"/>
      </right>
      <top style="medium">
        <color rgb="FFFF0000"/>
      </top>
      <bottom style="double">
        <color theme="1"/>
      </bottom>
      <diagonal/>
    </border>
    <border>
      <left style="medium">
        <color theme="1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theme="1"/>
      </right>
      <top style="medium">
        <color rgb="FFFF0000"/>
      </top>
      <bottom style="medium">
        <color rgb="FFFF0000"/>
      </bottom>
      <diagonal/>
    </border>
    <border>
      <left style="medium">
        <color theme="1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theme="1"/>
      </left>
      <right style="medium">
        <color rgb="FFFF0000"/>
      </right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/>
      <diagonal/>
    </border>
    <border>
      <left style="hair">
        <color indexed="64"/>
      </left>
      <right style="medium">
        <color theme="1"/>
      </right>
      <top/>
      <bottom/>
      <diagonal/>
    </border>
    <border>
      <left/>
      <right style="medium">
        <color theme="1"/>
      </right>
      <top/>
      <bottom style="hair">
        <color indexed="64"/>
      </bottom>
      <diagonal/>
    </border>
    <border>
      <left style="hair">
        <color indexed="64"/>
      </left>
      <right style="medium">
        <color theme="1"/>
      </right>
      <top style="hair">
        <color indexed="64"/>
      </top>
      <bottom/>
      <diagonal/>
    </border>
    <border>
      <left style="medium">
        <color theme="1"/>
      </left>
      <right/>
      <top style="medium">
        <color theme="1"/>
      </top>
      <bottom/>
      <diagonal/>
    </border>
  </borders>
  <cellStyleXfs count="5">
    <xf numFmtId="0" fontId="0" fillId="0" borderId="0"/>
    <xf numFmtId="0" fontId="11" fillId="0" borderId="0" applyNumberFormat="0" applyFill="0" applyBorder="0" applyAlignment="0" applyProtection="0"/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164" fontId="18" fillId="0" borderId="0" applyFont="0" applyFill="0" applyBorder="0" applyAlignment="0" applyProtection="0"/>
  </cellStyleXfs>
  <cellXfs count="265">
    <xf numFmtId="0" fontId="0" fillId="0" borderId="0" xfId="0"/>
    <xf numFmtId="0" fontId="4" fillId="0" borderId="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1" xfId="0" quotePrefix="1" applyFont="1" applyBorder="1" applyAlignment="1">
      <alignment horizontal="center" vertical="center" wrapText="1"/>
    </xf>
    <xf numFmtId="0" fontId="7" fillId="0" borderId="21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7" fillId="0" borderId="22" xfId="0" applyFont="1" applyBorder="1" applyAlignment="1">
      <alignment horizontal="center" vertical="center" wrapText="1"/>
    </xf>
    <xf numFmtId="0" fontId="0" fillId="0" borderId="25" xfId="0" applyBorder="1"/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 wrapText="1"/>
    </xf>
    <xf numFmtId="0" fontId="0" fillId="0" borderId="44" xfId="0" applyBorder="1"/>
    <xf numFmtId="0" fontId="8" fillId="0" borderId="4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 wrapText="1"/>
    </xf>
    <xf numFmtId="0" fontId="0" fillId="0" borderId="51" xfId="0" applyBorder="1"/>
    <xf numFmtId="0" fontId="0" fillId="0" borderId="52" xfId="0" applyBorder="1"/>
    <xf numFmtId="0" fontId="8" fillId="0" borderId="53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0" fillId="0" borderId="55" xfId="0" applyBorder="1"/>
    <xf numFmtId="0" fontId="8" fillId="0" borderId="5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 wrapText="1"/>
    </xf>
    <xf numFmtId="0" fontId="10" fillId="0" borderId="24" xfId="0" applyFont="1" applyBorder="1" applyAlignment="1">
      <alignment vertical="center" wrapText="1"/>
    </xf>
    <xf numFmtId="0" fontId="10" fillId="0" borderId="66" xfId="0" applyFont="1" applyBorder="1" applyAlignment="1">
      <alignment vertical="center" wrapText="1"/>
    </xf>
    <xf numFmtId="0" fontId="14" fillId="0" borderId="32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1" xfId="0" applyFont="1" applyBorder="1" applyAlignment="1">
      <alignment vertical="center" wrapText="1"/>
    </xf>
    <xf numFmtId="0" fontId="16" fillId="0" borderId="22" xfId="0" applyFont="1" applyBorder="1" applyAlignment="1">
      <alignment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16" fillId="0" borderId="75" xfId="0" applyFont="1" applyBorder="1" applyAlignment="1">
      <alignment horizontal="center" vertical="center" wrapText="1"/>
    </xf>
    <xf numFmtId="0" fontId="16" fillId="0" borderId="75" xfId="0" applyFont="1" applyBorder="1" applyAlignment="1">
      <alignment vertical="center" wrapText="1"/>
    </xf>
    <xf numFmtId="0" fontId="16" fillId="0" borderId="76" xfId="0" applyFont="1" applyBorder="1" applyAlignment="1">
      <alignment vertical="center" wrapText="1"/>
    </xf>
    <xf numFmtId="0" fontId="16" fillId="0" borderId="76" xfId="0" applyFont="1" applyBorder="1" applyAlignment="1">
      <alignment horizontal="center" vertical="center" wrapText="1"/>
    </xf>
    <xf numFmtId="0" fontId="0" fillId="0" borderId="77" xfId="0" applyBorder="1"/>
    <xf numFmtId="0" fontId="0" fillId="0" borderId="7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17" fillId="0" borderId="80" xfId="0" applyFont="1" applyBorder="1" applyAlignment="1">
      <alignment horizontal="right" vertical="center" wrapText="1"/>
    </xf>
    <xf numFmtId="0" fontId="0" fillId="0" borderId="81" xfId="0" applyBorder="1"/>
    <xf numFmtId="0" fontId="0" fillId="0" borderId="82" xfId="0" applyBorder="1"/>
    <xf numFmtId="0" fontId="0" fillId="0" borderId="83" xfId="0" applyBorder="1"/>
    <xf numFmtId="0" fontId="0" fillId="0" borderId="84" xfId="0" applyBorder="1"/>
    <xf numFmtId="0" fontId="0" fillId="0" borderId="85" xfId="0" applyBorder="1"/>
    <xf numFmtId="0" fontId="0" fillId="0" borderId="86" xfId="0" applyBorder="1"/>
    <xf numFmtId="0" fontId="17" fillId="0" borderId="87" xfId="0" applyFont="1" applyBorder="1" applyAlignment="1">
      <alignment horizontal="center" vertical="center" wrapText="1"/>
    </xf>
    <xf numFmtId="0" fontId="0" fillId="0" borderId="88" xfId="0" applyBorder="1" applyAlignment="1">
      <alignment horizontal="center" vertical="center"/>
    </xf>
    <xf numFmtId="0" fontId="17" fillId="0" borderId="89" xfId="0" applyFont="1" applyBorder="1" applyAlignment="1">
      <alignment horizontal="center" vertical="center" wrapText="1"/>
    </xf>
    <xf numFmtId="0" fontId="0" fillId="0" borderId="90" xfId="0" applyBorder="1"/>
    <xf numFmtId="0" fontId="0" fillId="0" borderId="91" xfId="0" applyBorder="1"/>
    <xf numFmtId="0" fontId="0" fillId="0" borderId="92" xfId="0" applyBorder="1"/>
    <xf numFmtId="0" fontId="0" fillId="0" borderId="93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95" xfId="0" applyBorder="1"/>
    <xf numFmtId="0" fontId="0" fillId="0" borderId="96" xfId="0" applyBorder="1"/>
    <xf numFmtId="0" fontId="0" fillId="0" borderId="97" xfId="0" applyBorder="1"/>
    <xf numFmtId="0" fontId="0" fillId="0" borderId="98" xfId="0" applyBorder="1"/>
    <xf numFmtId="0" fontId="0" fillId="0" borderId="99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101" xfId="0" applyBorder="1"/>
    <xf numFmtId="0" fontId="0" fillId="0" borderId="102" xfId="0" applyBorder="1"/>
    <xf numFmtId="0" fontId="0" fillId="0" borderId="103" xfId="0" applyBorder="1"/>
    <xf numFmtId="0" fontId="0" fillId="0" borderId="104" xfId="0" applyBorder="1"/>
    <xf numFmtId="0" fontId="0" fillId="0" borderId="105" xfId="0" applyBorder="1"/>
    <xf numFmtId="0" fontId="0" fillId="0" borderId="106" xfId="0" applyBorder="1"/>
    <xf numFmtId="0" fontId="0" fillId="0" borderId="107" xfId="0" applyBorder="1"/>
    <xf numFmtId="0" fontId="0" fillId="0" borderId="108" xfId="0" applyBorder="1"/>
    <xf numFmtId="0" fontId="0" fillId="0" borderId="109" xfId="0" applyBorder="1" applyAlignment="1">
      <alignment horizontal="center" vertical="center"/>
    </xf>
    <xf numFmtId="0" fontId="0" fillId="0" borderId="110" xfId="0" applyBorder="1"/>
    <xf numFmtId="0" fontId="0" fillId="0" borderId="45" xfId="0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0" fontId="0" fillId="0" borderId="112" xfId="0" applyBorder="1"/>
    <xf numFmtId="0" fontId="0" fillId="0" borderId="58" xfId="0" applyBorder="1"/>
    <xf numFmtId="0" fontId="0" fillId="0" borderId="113" xfId="0" applyBorder="1"/>
    <xf numFmtId="0" fontId="0" fillId="0" borderId="114" xfId="0" applyBorder="1" applyAlignment="1">
      <alignment horizontal="center" vertical="center"/>
    </xf>
    <xf numFmtId="0" fontId="0" fillId="0" borderId="114" xfId="0" applyBorder="1"/>
    <xf numFmtId="0" fontId="0" fillId="0" borderId="0" xfId="0" applyAlignment="1">
      <alignment horizontal="center" vertical="center"/>
    </xf>
    <xf numFmtId="0" fontId="10" fillId="0" borderId="11" xfId="0" applyFont="1" applyBorder="1" applyAlignment="1">
      <alignment vertical="center" wrapText="1"/>
    </xf>
    <xf numFmtId="0" fontId="10" fillId="0" borderId="115" xfId="0" applyFont="1" applyBorder="1" applyAlignment="1">
      <alignment vertical="center" wrapText="1"/>
    </xf>
    <xf numFmtId="0" fontId="0" fillId="0" borderId="116" xfId="0" applyBorder="1"/>
    <xf numFmtId="0" fontId="0" fillId="0" borderId="117" xfId="0" applyBorder="1"/>
    <xf numFmtId="0" fontId="0" fillId="0" borderId="118" xfId="0" applyBorder="1"/>
    <xf numFmtId="0" fontId="0" fillId="0" borderId="119" xfId="0" applyBorder="1"/>
    <xf numFmtId="0" fontId="0" fillId="0" borderId="120" xfId="0" applyBorder="1"/>
    <xf numFmtId="0" fontId="0" fillId="0" borderId="121" xfId="0" applyBorder="1"/>
    <xf numFmtId="0" fontId="0" fillId="0" borderId="122" xfId="0" applyBorder="1"/>
    <xf numFmtId="0" fontId="0" fillId="0" borderId="123" xfId="0" applyBorder="1"/>
    <xf numFmtId="0" fontId="0" fillId="0" borderId="124" xfId="0" applyBorder="1"/>
    <xf numFmtId="0" fontId="0" fillId="0" borderId="125" xfId="0" applyBorder="1"/>
    <xf numFmtId="0" fontId="0" fillId="0" borderId="126" xfId="0" applyBorder="1"/>
    <xf numFmtId="0" fontId="0" fillId="0" borderId="127" xfId="0" applyBorder="1"/>
    <xf numFmtId="0" fontId="0" fillId="0" borderId="128" xfId="0" applyBorder="1"/>
    <xf numFmtId="0" fontId="0" fillId="0" borderId="129" xfId="0" applyBorder="1"/>
    <xf numFmtId="0" fontId="0" fillId="0" borderId="132" xfId="0" applyBorder="1"/>
    <xf numFmtId="0" fontId="0" fillId="0" borderId="134" xfId="0" applyBorder="1"/>
    <xf numFmtId="0" fontId="0" fillId="0" borderId="135" xfId="0" applyBorder="1"/>
    <xf numFmtId="0" fontId="0" fillId="0" borderId="136" xfId="0" applyBorder="1"/>
    <xf numFmtId="0" fontId="0" fillId="0" borderId="139" xfId="0" applyBorder="1"/>
    <xf numFmtId="0" fontId="0" fillId="0" borderId="140" xfId="0" applyBorder="1"/>
    <xf numFmtId="0" fontId="18" fillId="0" borderId="0" xfId="2"/>
    <xf numFmtId="0" fontId="21" fillId="0" borderId="0" xfId="3" applyFont="1" applyFill="1" applyAlignment="1" applyProtection="1"/>
    <xf numFmtId="0" fontId="22" fillId="0" borderId="0" xfId="2" applyFont="1" applyAlignment="1">
      <alignment horizontal="center"/>
    </xf>
    <xf numFmtId="0" fontId="20" fillId="0" borderId="0" xfId="3" applyFill="1" applyAlignment="1" applyProtection="1">
      <alignment horizontal="center"/>
    </xf>
    <xf numFmtId="0" fontId="22" fillId="0" borderId="0" xfId="2" applyFont="1"/>
    <xf numFmtId="0" fontId="23" fillId="0" borderId="0" xfId="2" applyFont="1" applyAlignment="1">
      <alignment horizontal="left"/>
    </xf>
    <xf numFmtId="0" fontId="24" fillId="0" borderId="0" xfId="4" applyNumberFormat="1" applyFont="1" applyFill="1" applyAlignment="1">
      <alignment horizontal="right"/>
    </xf>
    <xf numFmtId="0" fontId="25" fillId="0" borderId="0" xfId="2" applyFont="1" applyAlignment="1">
      <alignment horizontal="center"/>
    </xf>
    <xf numFmtId="0" fontId="18" fillId="0" borderId="0" xfId="2" applyAlignment="1">
      <alignment horizontal="center"/>
    </xf>
    <xf numFmtId="0" fontId="26" fillId="0" borderId="0" xfId="2" applyFont="1" applyAlignment="1">
      <alignment horizontal="center"/>
    </xf>
    <xf numFmtId="0" fontId="27" fillId="0" borderId="0" xfId="2" applyFont="1"/>
    <xf numFmtId="0" fontId="28" fillId="2" borderId="0" xfId="2" applyFont="1" applyFill="1" applyAlignment="1">
      <alignment horizontal="center"/>
    </xf>
    <xf numFmtId="0" fontId="29" fillId="2" borderId="0" xfId="2" applyFont="1" applyFill="1" applyAlignment="1">
      <alignment horizontal="center"/>
    </xf>
    <xf numFmtId="0" fontId="30" fillId="0" borderId="0" xfId="2" applyFont="1"/>
    <xf numFmtId="0" fontId="27" fillId="0" borderId="13" xfId="2" applyFont="1" applyBorder="1"/>
    <xf numFmtId="0" fontId="22" fillId="0" borderId="141" xfId="2" applyFont="1" applyBorder="1" applyAlignment="1">
      <alignment horizontal="center"/>
    </xf>
    <xf numFmtId="0" fontId="31" fillId="0" borderId="67" xfId="2" applyFont="1" applyBorder="1" applyAlignment="1">
      <alignment horizontal="center"/>
    </xf>
    <xf numFmtId="0" fontId="22" fillId="0" borderId="72" xfId="2" applyFont="1" applyBorder="1"/>
    <xf numFmtId="0" fontId="29" fillId="0" borderId="0" xfId="2" applyFont="1" applyAlignment="1">
      <alignment horizontal="right"/>
    </xf>
    <xf numFmtId="0" fontId="27" fillId="0" borderId="142" xfId="2" applyFont="1" applyBorder="1"/>
    <xf numFmtId="0" fontId="31" fillId="0" borderId="72" xfId="2" applyFont="1" applyBorder="1" applyAlignment="1">
      <alignment horizontal="center"/>
    </xf>
    <xf numFmtId="0" fontId="22" fillId="0" borderId="143" xfId="2" applyFont="1" applyBorder="1" applyAlignment="1">
      <alignment horizontal="center"/>
    </xf>
    <xf numFmtId="0" fontId="27" fillId="0" borderId="144" xfId="2" applyFont="1" applyBorder="1"/>
    <xf numFmtId="0" fontId="22" fillId="0" borderId="145" xfId="2" applyFont="1" applyBorder="1" applyAlignment="1">
      <alignment horizontal="center"/>
    </xf>
    <xf numFmtId="0" fontId="22" fillId="0" borderId="72" xfId="2" applyFont="1" applyBorder="1" applyAlignment="1">
      <alignment horizontal="center"/>
    </xf>
    <xf numFmtId="0" fontId="22" fillId="0" borderId="4" xfId="2" applyFont="1" applyBorder="1"/>
    <xf numFmtId="0" fontId="22" fillId="0" borderId="67" xfId="2" applyFont="1" applyBorder="1" applyAlignment="1">
      <alignment horizontal="center"/>
    </xf>
    <xf numFmtId="0" fontId="32" fillId="0" borderId="13" xfId="2" applyFont="1" applyBorder="1" applyAlignment="1">
      <alignment horizontal="center"/>
    </xf>
    <xf numFmtId="0" fontId="33" fillId="0" borderId="0" xfId="2" applyFont="1" applyAlignment="1">
      <alignment horizontal="center"/>
    </xf>
    <xf numFmtId="0" fontId="33" fillId="2" borderId="0" xfId="2" applyFont="1" applyFill="1" applyAlignment="1">
      <alignment horizontal="center"/>
    </xf>
    <xf numFmtId="0" fontId="18" fillId="0" borderId="72" xfId="2" applyBorder="1"/>
    <xf numFmtId="0" fontId="31" fillId="0" borderId="0" xfId="2" applyFont="1" applyAlignment="1">
      <alignment horizontal="center"/>
    </xf>
    <xf numFmtId="0" fontId="22" fillId="0" borderId="0" xfId="2" applyFont="1" applyAlignment="1">
      <alignment horizontal="right"/>
    </xf>
    <xf numFmtId="0" fontId="34" fillId="0" borderId="0" xfId="2" applyFont="1" applyAlignment="1">
      <alignment horizontal="center"/>
    </xf>
    <xf numFmtId="0" fontId="0" fillId="0" borderId="0" xfId="0" applyAlignment="1">
      <alignment horizontal="center"/>
    </xf>
    <xf numFmtId="0" fontId="22" fillId="2" borderId="0" xfId="2" applyFont="1" applyFill="1" applyAlignment="1">
      <alignment horizontal="center"/>
    </xf>
    <xf numFmtId="0" fontId="35" fillId="2" borderId="0" xfId="3" applyFont="1" applyFill="1" applyAlignment="1" applyProtection="1">
      <alignment horizontal="center"/>
    </xf>
    <xf numFmtId="0" fontId="22" fillId="2" borderId="0" xfId="2" applyFont="1" applyFill="1"/>
    <xf numFmtId="0" fontId="28" fillId="0" borderId="0" xfId="2" applyFont="1" applyAlignment="1">
      <alignment horizontal="center"/>
    </xf>
    <xf numFmtId="0" fontId="29" fillId="0" borderId="0" xfId="2" applyFont="1" applyAlignment="1">
      <alignment horizontal="center"/>
    </xf>
    <xf numFmtId="0" fontId="18" fillId="0" borderId="146" xfId="2" applyBorder="1"/>
    <xf numFmtId="0" fontId="18" fillId="0" borderId="147" xfId="2" applyBorder="1"/>
    <xf numFmtId="0" fontId="36" fillId="0" borderId="0" xfId="2" applyFont="1" applyAlignment="1">
      <alignment horizontal="center"/>
    </xf>
    <xf numFmtId="0" fontId="30" fillId="0" borderId="147" xfId="2" applyFont="1" applyBorder="1"/>
    <xf numFmtId="0" fontId="18" fillId="0" borderId="140" xfId="2" applyBorder="1"/>
    <xf numFmtId="0" fontId="22" fillId="0" borderId="146" xfId="2" applyFont="1" applyBorder="1"/>
    <xf numFmtId="0" fontId="22" fillId="0" borderId="148" xfId="2" applyFont="1" applyBorder="1" applyAlignment="1">
      <alignment horizontal="center"/>
    </xf>
    <xf numFmtId="0" fontId="27" fillId="0" borderId="149" xfId="2" applyFont="1" applyBorder="1"/>
    <xf numFmtId="0" fontId="22" fillId="0" borderId="150" xfId="2" applyFont="1" applyBorder="1" applyAlignment="1">
      <alignment horizontal="center"/>
    </xf>
    <xf numFmtId="0" fontId="22" fillId="0" borderId="140" xfId="2" applyFont="1" applyBorder="1"/>
    <xf numFmtId="0" fontId="18" fillId="0" borderId="130" xfId="2" applyBorder="1"/>
    <xf numFmtId="0" fontId="22" fillId="0" borderId="130" xfId="2" applyFont="1" applyBorder="1"/>
    <xf numFmtId="0" fontId="22" fillId="0" borderId="147" xfId="2" applyFont="1" applyBorder="1"/>
    <xf numFmtId="0" fontId="22" fillId="0" borderId="147" xfId="2" applyFont="1" applyBorder="1" applyAlignment="1">
      <alignment horizontal="center"/>
    </xf>
    <xf numFmtId="0" fontId="27" fillId="0" borderId="147" xfId="2" applyFont="1" applyBorder="1"/>
    <xf numFmtId="0" fontId="32" fillId="0" borderId="0" xfId="2" applyFont="1" applyAlignment="1">
      <alignment horizontal="center"/>
    </xf>
    <xf numFmtId="0" fontId="22" fillId="0" borderId="131" xfId="2" applyFont="1" applyBorder="1" applyAlignment="1">
      <alignment horizontal="center"/>
    </xf>
    <xf numFmtId="0" fontId="37" fillId="2" borderId="0" xfId="0" applyFont="1" applyFill="1" applyAlignment="1">
      <alignment horizontal="center"/>
    </xf>
    <xf numFmtId="0" fontId="1" fillId="2" borderId="0" xfId="0" applyFont="1" applyFill="1"/>
    <xf numFmtId="0" fontId="0" fillId="4" borderId="0" xfId="0" applyFill="1"/>
    <xf numFmtId="0" fontId="11" fillId="4" borderId="0" xfId="1" applyFill="1"/>
    <xf numFmtId="0" fontId="0" fillId="5" borderId="0" xfId="0" applyFill="1"/>
    <xf numFmtId="0" fontId="11" fillId="5" borderId="0" xfId="1" applyFill="1"/>
    <xf numFmtId="0" fontId="0" fillId="6" borderId="0" xfId="0" applyFill="1"/>
    <xf numFmtId="0" fontId="11" fillId="6" borderId="0" xfId="1" applyFill="1"/>
    <xf numFmtId="0" fontId="0" fillId="7" borderId="0" xfId="0" applyFill="1"/>
    <xf numFmtId="0" fontId="11" fillId="7" borderId="0" xfId="1" applyFill="1"/>
    <xf numFmtId="0" fontId="0" fillId="8" borderId="0" xfId="0" applyFill="1"/>
    <xf numFmtId="0" fontId="11" fillId="8" borderId="0" xfId="1" applyFill="1"/>
    <xf numFmtId="0" fontId="41" fillId="2" borderId="0" xfId="1" applyFont="1" applyFill="1"/>
    <xf numFmtId="0" fontId="1" fillId="9" borderId="0" xfId="0" applyFont="1" applyFill="1"/>
    <xf numFmtId="0" fontId="41" fillId="9" borderId="0" xfId="1" applyFont="1" applyFill="1"/>
    <xf numFmtId="0" fontId="1" fillId="10" borderId="0" xfId="0" applyFont="1" applyFill="1"/>
    <xf numFmtId="0" fontId="41" fillId="10" borderId="0" xfId="1" applyFont="1" applyFill="1"/>
    <xf numFmtId="0" fontId="0" fillId="11" borderId="0" xfId="0" applyFill="1"/>
    <xf numFmtId="0" fontId="11" fillId="11" borderId="0" xfId="1" applyFill="1"/>
    <xf numFmtId="0" fontId="37" fillId="2" borderId="0" xfId="0" applyFont="1" applyFill="1" applyAlignment="1">
      <alignment horizontal="center"/>
    </xf>
    <xf numFmtId="0" fontId="42" fillId="2" borderId="0" xfId="0" applyFont="1" applyFill="1" applyAlignment="1">
      <alignment horizontal="center" vertical="center"/>
    </xf>
    <xf numFmtId="0" fontId="40" fillId="13" borderId="0" xfId="1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38" fillId="3" borderId="0" xfId="1" applyFont="1" applyFill="1" applyAlignment="1">
      <alignment horizontal="center" vertical="center"/>
    </xf>
    <xf numFmtId="0" fontId="0" fillId="0" borderId="130" xfId="0" applyBorder="1" applyAlignment="1">
      <alignment horizontal="center"/>
    </xf>
    <xf numFmtId="0" fontId="0" fillId="0" borderId="131" xfId="0" applyBorder="1" applyAlignment="1">
      <alignment horizontal="center"/>
    </xf>
    <xf numFmtId="0" fontId="0" fillId="0" borderId="133" xfId="0" applyBorder="1" applyAlignment="1">
      <alignment horizontal="center"/>
    </xf>
    <xf numFmtId="0" fontId="0" fillId="0" borderId="129" xfId="0" applyBorder="1" applyAlignment="1">
      <alignment horizontal="center"/>
    </xf>
    <xf numFmtId="0" fontId="0" fillId="0" borderId="137" xfId="0" applyBorder="1" applyAlignment="1">
      <alignment horizontal="center"/>
    </xf>
    <xf numFmtId="0" fontId="0" fillId="0" borderId="138" xfId="0" applyBorder="1" applyAlignment="1">
      <alignment horizontal="center"/>
    </xf>
    <xf numFmtId="0" fontId="40" fillId="3" borderId="0" xfId="1" applyFont="1" applyFill="1" applyAlignment="1">
      <alignment horizontal="center" vertical="center"/>
    </xf>
    <xf numFmtId="0" fontId="19" fillId="2" borderId="0" xfId="2" applyFont="1" applyFill="1" applyAlignment="1">
      <alignment horizontal="center" vertical="center"/>
    </xf>
    <xf numFmtId="0" fontId="18" fillId="2" borderId="0" xfId="2" applyFill="1" applyAlignment="1">
      <alignment horizontal="center"/>
    </xf>
    <xf numFmtId="0" fontId="39" fillId="3" borderId="0" xfId="1" applyFont="1" applyFill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68" xfId="0" applyFont="1" applyBorder="1" applyAlignment="1">
      <alignment horizontal="center" vertical="center" wrapText="1"/>
    </xf>
    <xf numFmtId="0" fontId="14" fillId="0" borderId="69" xfId="0" applyFont="1" applyBorder="1" applyAlignment="1">
      <alignment horizontal="center" vertical="center" wrapText="1"/>
    </xf>
    <xf numFmtId="0" fontId="14" fillId="0" borderId="70" xfId="0" applyFont="1" applyBorder="1" applyAlignment="1">
      <alignment horizontal="center" vertical="center" wrapText="1"/>
    </xf>
    <xf numFmtId="0" fontId="14" fillId="0" borderId="7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72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4" fillId="0" borderId="73" xfId="0" applyFont="1" applyBorder="1" applyAlignment="1">
      <alignment horizontal="center" vertical="center" wrapText="1"/>
    </xf>
    <xf numFmtId="0" fontId="14" fillId="0" borderId="74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0" fillId="0" borderId="151" xfId="0" applyBorder="1" applyAlignment="1">
      <alignment horizontal="center"/>
    </xf>
    <xf numFmtId="0" fontId="38" fillId="12" borderId="0" xfId="1" applyFont="1" applyFill="1" applyAlignment="1">
      <alignment horizontal="center" vertical="center"/>
    </xf>
  </cellXfs>
  <cellStyles count="5">
    <cellStyle name="Comma 2" xfId="4" xr:uid="{66224770-2502-8F41-B395-E2572D07F153}"/>
    <cellStyle name="Hyperlink" xfId="1" builtinId="8"/>
    <cellStyle name="Hyperlink 2" xfId="3" xr:uid="{6672E5C0-6697-6B4A-BAB0-436EDEA4AF56}"/>
    <cellStyle name="Normal" xfId="0" builtinId="0"/>
    <cellStyle name="Normal 2" xfId="2" xr:uid="{35D8F787-2ED2-BC48-910C-5CA15BE80AA3}"/>
  </cellStyles>
  <dxfs count="0"/>
  <tableStyles count="0" defaultTableStyle="TableStyleMedium2" defaultPivotStyle="PivotStyleLight16"/>
  <colors>
    <mruColors>
      <color rgb="FFFF40FF"/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eetMetadata" Target="metadata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45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xander/Downloads/single-elimination-brack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20"/>
      <sheetName val="24"/>
      <sheetName val="30"/>
      <sheetName val="32"/>
      <sheetName val="©"/>
    </sheetNames>
    <sheetDataSet>
      <sheetData sheetId="0">
        <row r="18">
          <cell r="F18" t="b">
            <v>1</v>
          </cell>
        </row>
        <row r="24">
          <cell r="F24" t="b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C1296-C0D6-D54A-B814-E74C38B74F76}">
  <sheetPr>
    <tabColor theme="1" tint="0.499984740745262"/>
  </sheetPr>
  <dimension ref="B2:L20"/>
  <sheetViews>
    <sheetView workbookViewId="0">
      <selection activeCell="D17" sqref="D17"/>
    </sheetView>
  </sheetViews>
  <sheetFormatPr defaultColWidth="11.19921875" defaultRowHeight="15.6" x14ac:dyDescent="0.3"/>
  <cols>
    <col min="3" max="3" width="30.796875" customWidth="1"/>
    <col min="6" max="6" width="10.796875" customWidth="1"/>
    <col min="7" max="7" width="30.796875" customWidth="1"/>
    <col min="11" max="11" width="30.796875" customWidth="1"/>
  </cols>
  <sheetData>
    <row r="2" spans="2:12" x14ac:dyDescent="0.3">
      <c r="F2" s="215" t="s">
        <v>186</v>
      </c>
      <c r="G2" s="215"/>
      <c r="H2" s="215"/>
    </row>
    <row r="4" spans="2:12" x14ac:dyDescent="0.3">
      <c r="B4" s="196" t="s">
        <v>187</v>
      </c>
      <c r="C4" s="196" t="s">
        <v>188</v>
      </c>
      <c r="D4" s="196" t="s">
        <v>189</v>
      </c>
      <c r="F4" s="196" t="s">
        <v>187</v>
      </c>
      <c r="G4" s="196" t="s">
        <v>188</v>
      </c>
      <c r="H4" s="196" t="s">
        <v>189</v>
      </c>
      <c r="J4" s="196" t="s">
        <v>187</v>
      </c>
      <c r="K4" s="196" t="s">
        <v>188</v>
      </c>
      <c r="L4" s="196" t="s">
        <v>190</v>
      </c>
    </row>
    <row r="6" spans="2:12" x14ac:dyDescent="0.3">
      <c r="B6" s="198" t="s">
        <v>192</v>
      </c>
      <c r="C6" s="198" t="s">
        <v>193</v>
      </c>
      <c r="D6" s="199" t="s">
        <v>194</v>
      </c>
      <c r="F6" s="200" t="s">
        <v>209</v>
      </c>
      <c r="G6" s="200" t="s">
        <v>214</v>
      </c>
      <c r="H6" s="201" t="s">
        <v>194</v>
      </c>
      <c r="J6" s="202" t="s">
        <v>225</v>
      </c>
      <c r="K6" s="202" t="s">
        <v>230</v>
      </c>
      <c r="L6" s="203" t="s">
        <v>194</v>
      </c>
    </row>
    <row r="7" spans="2:12" x14ac:dyDescent="0.3">
      <c r="B7" s="198" t="s">
        <v>195</v>
      </c>
      <c r="C7" s="198" t="s">
        <v>197</v>
      </c>
      <c r="D7" s="199" t="s">
        <v>194</v>
      </c>
      <c r="F7" s="200" t="s">
        <v>210</v>
      </c>
      <c r="G7" s="200" t="s">
        <v>215</v>
      </c>
      <c r="H7" s="201" t="s">
        <v>194</v>
      </c>
      <c r="J7" s="202" t="s">
        <v>226</v>
      </c>
      <c r="K7" s="202" t="s">
        <v>231</v>
      </c>
      <c r="L7" s="203" t="s">
        <v>194</v>
      </c>
    </row>
    <row r="8" spans="2:12" x14ac:dyDescent="0.3">
      <c r="B8" s="198" t="s">
        <v>196</v>
      </c>
      <c r="C8" s="198" t="s">
        <v>198</v>
      </c>
      <c r="D8" s="199" t="s">
        <v>194</v>
      </c>
      <c r="F8" s="200" t="s">
        <v>211</v>
      </c>
      <c r="G8" s="200" t="s">
        <v>216</v>
      </c>
      <c r="H8" s="201" t="s">
        <v>194</v>
      </c>
      <c r="J8" s="202" t="s">
        <v>227</v>
      </c>
      <c r="K8" s="202" t="s">
        <v>232</v>
      </c>
      <c r="L8" s="203" t="s">
        <v>194</v>
      </c>
    </row>
    <row r="9" spans="2:12" x14ac:dyDescent="0.3">
      <c r="B9" s="198" t="s">
        <v>199</v>
      </c>
      <c r="C9" s="198" t="s">
        <v>200</v>
      </c>
      <c r="D9" s="199" t="s">
        <v>194</v>
      </c>
      <c r="F9" s="200" t="s">
        <v>212</v>
      </c>
      <c r="G9" s="200" t="s">
        <v>217</v>
      </c>
      <c r="H9" s="201" t="s">
        <v>194</v>
      </c>
      <c r="J9" s="202" t="s">
        <v>228</v>
      </c>
      <c r="K9" s="202" t="s">
        <v>233</v>
      </c>
      <c r="L9" s="203" t="s">
        <v>194</v>
      </c>
    </row>
    <row r="10" spans="2:12" x14ac:dyDescent="0.3">
      <c r="B10" s="198" t="s">
        <v>201</v>
      </c>
      <c r="C10" s="198" t="s">
        <v>202</v>
      </c>
      <c r="D10" s="199" t="s">
        <v>194</v>
      </c>
      <c r="F10" s="200" t="s">
        <v>213</v>
      </c>
      <c r="G10" s="200" t="s">
        <v>218</v>
      </c>
      <c r="H10" s="201" t="s">
        <v>194</v>
      </c>
      <c r="J10" s="202" t="s">
        <v>229</v>
      </c>
      <c r="K10" s="202" t="s">
        <v>234</v>
      </c>
      <c r="L10" s="203" t="s">
        <v>194</v>
      </c>
    </row>
    <row r="12" spans="2:12" x14ac:dyDescent="0.3">
      <c r="B12" s="204" t="s">
        <v>203</v>
      </c>
      <c r="C12" s="204" t="s">
        <v>204</v>
      </c>
      <c r="D12" s="205" t="s">
        <v>194</v>
      </c>
      <c r="F12" s="206" t="s">
        <v>219</v>
      </c>
      <c r="G12" s="206" t="s">
        <v>222</v>
      </c>
      <c r="H12" s="207" t="s">
        <v>194</v>
      </c>
      <c r="J12" s="209" t="s">
        <v>235</v>
      </c>
      <c r="K12" s="209" t="s">
        <v>238</v>
      </c>
      <c r="L12" s="210" t="s">
        <v>194</v>
      </c>
    </row>
    <row r="13" spans="2:12" x14ac:dyDescent="0.3">
      <c r="B13" s="204" t="s">
        <v>205</v>
      </c>
      <c r="C13" s="204" t="s">
        <v>206</v>
      </c>
      <c r="D13" s="205" t="s">
        <v>194</v>
      </c>
      <c r="F13" s="206" t="s">
        <v>220</v>
      </c>
      <c r="G13" s="206" t="s">
        <v>223</v>
      </c>
      <c r="H13" s="207" t="s">
        <v>194</v>
      </c>
      <c r="J13" s="209" t="s">
        <v>236</v>
      </c>
      <c r="K13" s="209" t="s">
        <v>239</v>
      </c>
      <c r="L13" s="210" t="s">
        <v>194</v>
      </c>
    </row>
    <row r="14" spans="2:12" x14ac:dyDescent="0.3">
      <c r="B14" s="204" t="s">
        <v>207</v>
      </c>
      <c r="C14" s="204" t="s">
        <v>208</v>
      </c>
      <c r="D14" s="205" t="s">
        <v>194</v>
      </c>
      <c r="F14" s="206" t="s">
        <v>221</v>
      </c>
      <c r="G14" s="206" t="s">
        <v>224</v>
      </c>
      <c r="H14" s="207" t="s">
        <v>194</v>
      </c>
      <c r="J14" s="209" t="s">
        <v>237</v>
      </c>
      <c r="K14" s="209" t="s">
        <v>240</v>
      </c>
      <c r="L14" s="210" t="s">
        <v>194</v>
      </c>
    </row>
    <row r="16" spans="2:12" x14ac:dyDescent="0.3">
      <c r="B16" s="197" t="s">
        <v>241</v>
      </c>
      <c r="C16" s="197" t="s">
        <v>246</v>
      </c>
      <c r="D16" s="208" t="s">
        <v>251</v>
      </c>
      <c r="F16" s="211" t="s">
        <v>252</v>
      </c>
      <c r="G16" s="211" t="s">
        <v>258</v>
      </c>
      <c r="H16" s="212" t="s">
        <v>194</v>
      </c>
      <c r="J16" s="213" t="s">
        <v>255</v>
      </c>
      <c r="K16" s="213" t="s">
        <v>261</v>
      </c>
      <c r="L16" s="214" t="s">
        <v>194</v>
      </c>
    </row>
    <row r="17" spans="2:12" x14ac:dyDescent="0.3">
      <c r="B17" s="197" t="s">
        <v>242</v>
      </c>
      <c r="C17" s="197" t="s">
        <v>247</v>
      </c>
      <c r="D17" s="208" t="s">
        <v>251</v>
      </c>
      <c r="F17" s="211" t="s">
        <v>253</v>
      </c>
      <c r="G17" s="211" t="s">
        <v>259</v>
      </c>
      <c r="H17" s="212" t="s">
        <v>194</v>
      </c>
      <c r="J17" s="213" t="s">
        <v>256</v>
      </c>
      <c r="K17" s="213" t="s">
        <v>262</v>
      </c>
      <c r="L17" s="214" t="s">
        <v>194</v>
      </c>
    </row>
    <row r="18" spans="2:12" x14ac:dyDescent="0.3">
      <c r="B18" s="197" t="s">
        <v>243</v>
      </c>
      <c r="C18" s="197" t="s">
        <v>248</v>
      </c>
      <c r="D18" s="208" t="s">
        <v>251</v>
      </c>
      <c r="F18" s="211" t="s">
        <v>254</v>
      </c>
      <c r="G18" s="211" t="s">
        <v>260</v>
      </c>
      <c r="H18" s="212" t="s">
        <v>194</v>
      </c>
      <c r="J18" s="213" t="s">
        <v>257</v>
      </c>
      <c r="K18" s="213" t="s">
        <v>263</v>
      </c>
      <c r="L18" s="214" t="s">
        <v>194</v>
      </c>
    </row>
    <row r="19" spans="2:12" x14ac:dyDescent="0.3">
      <c r="B19" s="197" t="s">
        <v>244</v>
      </c>
      <c r="C19" s="197" t="s">
        <v>249</v>
      </c>
      <c r="D19" s="208" t="s">
        <v>251</v>
      </c>
    </row>
    <row r="20" spans="2:12" x14ac:dyDescent="0.3">
      <c r="B20" s="197" t="s">
        <v>245</v>
      </c>
      <c r="C20" s="197" t="s">
        <v>250</v>
      </c>
      <c r="D20" s="208" t="s">
        <v>251</v>
      </c>
    </row>
  </sheetData>
  <mergeCells count="1">
    <mergeCell ref="F2:H2"/>
  </mergeCells>
  <hyperlinks>
    <hyperlink ref="D6" location="'19B'!A1" display="Link " xr:uid="{B8610DEC-9E2A-F349-9A61-94C0E667B6CF}"/>
    <hyperlink ref="D7" location="'19BKOSS'!A1" display="Link " xr:uid="{B36DD1B8-78A4-CE4B-B105-D60002F2A1C8}"/>
    <hyperlink ref="D8" location="'19BKO'!A1" display="Link " xr:uid="{F2008850-A881-AA49-86A4-62F1577C9E91}"/>
    <hyperlink ref="D9" location="'19BCONKO'!A1" display="Link " xr:uid="{4D0D1146-1DCF-964F-96AA-7D22E775ADB5}"/>
    <hyperlink ref="D10" location="'19BCONSS'!A1" display="Link " xr:uid="{36B1D4EF-5683-ED48-9008-8EFF2FF1A2D5}"/>
    <hyperlink ref="D12" location="'19G'!A1" display="Link " xr:uid="{44854C52-E3A2-7B4C-8435-017423735138}"/>
    <hyperlink ref="D13" location="'19GKO'!A1" display="Link " xr:uid="{021B85BC-40F6-7D4B-BB49-6EFE79081CB6}"/>
    <hyperlink ref="D14" location="'19GKOSS'!A1" display="Link " xr:uid="{446A7DE5-2438-D942-9131-BFBCD5871CDE}"/>
    <hyperlink ref="H6" location="'17B'!A1" display="Link " xr:uid="{98D08BFF-5E91-0441-8C77-19A705605398}"/>
    <hyperlink ref="H7" location="'17BKO'!A1" display="Link " xr:uid="{680D5A31-0A23-1247-9E58-4A2507D8CCC6}"/>
    <hyperlink ref="H8" location="'17BKOSS'!A1" display="Link " xr:uid="{63934820-4FA1-BE43-BC3F-99CF64393FD0}"/>
    <hyperlink ref="H9" location="'17BCONSS'!A1" display="Link " xr:uid="{67D43551-2223-9345-AD02-230F3F31C5B0}"/>
    <hyperlink ref="H10" location="'17BCONKO'!A1" display="Link " xr:uid="{3BA24A72-ABFB-5B44-860B-D1155F701852}"/>
    <hyperlink ref="H12" location="'17G'!A1" display="Link " xr:uid="{A8E11B18-D5C6-BC40-A2D1-1AF085426960}"/>
    <hyperlink ref="H13" location="'17GKOSS'!A1" display="Link " xr:uid="{C1A74046-7B70-384F-BF7A-9818DD80D0E5}"/>
    <hyperlink ref="H14" location="'17GKO '!A1" display="Link " xr:uid="{BE8AC495-FCF2-BC45-B6AB-22DAE003F305}"/>
    <hyperlink ref="L6" location="'15B'!A1" display="Link " xr:uid="{1557935A-AACA-CA4D-BA05-B4A68214D525}"/>
    <hyperlink ref="L7" location="'15BKO'!A1" display="Link " xr:uid="{469CEE18-5605-7744-9097-3C7500F6DBCF}"/>
    <hyperlink ref="L8" location="'15BKOSS'!A1" display="Link " xr:uid="{D525D870-41F6-EE48-B1BC-DD126733EE9A}"/>
    <hyperlink ref="L9" location="'15BCONKO'!A1" display="Link " xr:uid="{976F2594-AE76-6A4D-B856-B7C8F6AC81DD}"/>
    <hyperlink ref="L10" location="'15BCONSS'!A1" display="Link " xr:uid="{070C9321-5339-1E4D-928E-D4BA97FFD0D1}"/>
    <hyperlink ref="L12" location="'15G'!A1" display="Link " xr:uid="{E85BE41C-92DA-E54C-907E-D011D29C57EB}"/>
    <hyperlink ref="L13" location="'15GKO'!A1" display="Link " xr:uid="{5C870D24-52AA-2646-B1E1-7394BF65DAC5}"/>
    <hyperlink ref="L14" location="'15GKOSS'!A1" display="Link " xr:uid="{A1D0B18A-BC32-EB44-98EE-A2DEBDC8E37E}"/>
    <hyperlink ref="D16" location="'13B'!A1" display="Link" xr:uid="{542C2F4C-2886-164B-A166-2056C03A3B83}"/>
    <hyperlink ref="D17" location="'13BKOSS'!A1" display="Link" xr:uid="{BAFC2059-C00B-8143-B921-1892446DD09E}"/>
    <hyperlink ref="D18" location="'13BKO'!A1" display="Link" xr:uid="{DDA5BB26-A13A-F945-AA8D-A1539FAD5A9A}"/>
    <hyperlink ref="D19" location="'13BCONSS'!A1" display="Link" xr:uid="{4D0DAF13-446C-5941-998E-6FABD9450601}"/>
    <hyperlink ref="D20" location="'13BCONKO'!A1" display="Link" xr:uid="{222E8CAB-51A5-094D-A178-E5598A5199EA}"/>
    <hyperlink ref="H16" location="'13G'!A1" display="Link " xr:uid="{268DB753-D8D2-6D43-85A0-98BCA89EFF88}"/>
    <hyperlink ref="H17" location="'13GKO'!A1" display="Link " xr:uid="{7975C89D-0598-3247-9A9F-BACCFEC4C056}"/>
    <hyperlink ref="H18" location="'13GKOSS'!A1" display="Link " xr:uid="{57236C78-BDE9-D547-8375-7F21239588F2}"/>
    <hyperlink ref="L16" location="'11B'!A1" display="Link " xr:uid="{9CB0A2B9-7CAC-1E44-8E89-4A86A7AFC21A}"/>
    <hyperlink ref="L17" location="'11BKO'!A1" display="Link " xr:uid="{F8630692-92AB-3A4E-B6CB-E5F69EBC5B13}"/>
    <hyperlink ref="L18" location="'11BKOSS'!A1" display="Link " xr:uid="{8FB4A98A-F194-1340-B5FF-211E74BDE0D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0BE38-7647-FB49-8272-9FD15FFC3890}">
  <sheetPr>
    <tabColor rgb="FFFF40FF"/>
  </sheetPr>
  <dimension ref="B2:H35"/>
  <sheetViews>
    <sheetView workbookViewId="0">
      <selection activeCell="B32" sqref="B32:B33"/>
    </sheetView>
  </sheetViews>
  <sheetFormatPr defaultColWidth="11.19921875" defaultRowHeight="15.6" x14ac:dyDescent="0.3"/>
  <cols>
    <col min="2" max="2" width="30.796875" customWidth="1"/>
    <col min="4" max="4" width="30.796875" customWidth="1"/>
    <col min="6" max="6" width="30.796875" customWidth="1"/>
    <col min="8" max="8" width="30.796875" customWidth="1"/>
  </cols>
  <sheetData>
    <row r="2" spans="2:8" ht="16.05" customHeight="1" x14ac:dyDescent="0.3">
      <c r="B2" s="216" t="s">
        <v>268</v>
      </c>
      <c r="C2" s="216"/>
      <c r="D2" s="216"/>
      <c r="E2" s="216"/>
      <c r="F2" s="216"/>
      <c r="G2" s="216"/>
      <c r="H2" s="216"/>
    </row>
    <row r="3" spans="2:8" ht="16.05" customHeight="1" x14ac:dyDescent="0.3">
      <c r="B3" s="216"/>
      <c r="C3" s="216"/>
      <c r="D3" s="216"/>
      <c r="E3" s="216"/>
      <c r="F3" s="216"/>
      <c r="G3" s="216"/>
      <c r="H3" s="216"/>
    </row>
    <row r="4" spans="2:8" ht="16.05" customHeight="1" x14ac:dyDescent="0.3">
      <c r="B4" s="216"/>
      <c r="C4" s="216"/>
      <c r="D4" s="216"/>
      <c r="E4" s="216"/>
      <c r="F4" s="216"/>
      <c r="G4" s="216"/>
      <c r="H4" s="216"/>
    </row>
    <row r="7" spans="2:8" x14ac:dyDescent="0.3">
      <c r="B7" t="s">
        <v>269</v>
      </c>
      <c r="D7" t="str">
        <f>'19BKO'!H28</f>
        <v>Vincent Ni</v>
      </c>
      <c r="F7" t="s">
        <v>285</v>
      </c>
      <c r="H7" t="str">
        <f>'15BKO'!H28</f>
        <v>Clifford Tan</v>
      </c>
    </row>
    <row r="8" spans="2:8" x14ac:dyDescent="0.3">
      <c r="B8" t="s">
        <v>270</v>
      </c>
      <c r="D8" t="str">
        <f>'19BKO'!F37</f>
        <v>Ben Watson</v>
      </c>
      <c r="F8" t="s">
        <v>286</v>
      </c>
      <c r="H8" t="str">
        <f>'15BKO'!F20</f>
        <v>Christopher Allsop</v>
      </c>
    </row>
    <row r="10" spans="2:8" x14ac:dyDescent="0.3">
      <c r="B10" t="s">
        <v>271</v>
      </c>
      <c r="D10" t="str">
        <f>'19BCONKO'!H28</f>
        <v>Jack Bailie</v>
      </c>
      <c r="F10" t="s">
        <v>287</v>
      </c>
      <c r="H10" t="str">
        <f>'15BCONKO'!J29</f>
        <v xml:space="preserve">Andrew Low </v>
      </c>
    </row>
    <row r="11" spans="2:8" x14ac:dyDescent="0.3">
      <c r="B11" t="s">
        <v>272</v>
      </c>
      <c r="D11" t="str">
        <f>'19BCONKO'!F37</f>
        <v>Conor Sheehan</v>
      </c>
      <c r="F11" t="s">
        <v>288</v>
      </c>
      <c r="H11" t="str">
        <f>'15BCONKO'!H39</f>
        <v>Luke Ferris</v>
      </c>
    </row>
    <row r="13" spans="2:8" x14ac:dyDescent="0.3">
      <c r="B13" t="s">
        <v>273</v>
      </c>
      <c r="D13" t="str">
        <f>'19GKO'!F23</f>
        <v>Anjali Singh</v>
      </c>
      <c r="F13" t="s">
        <v>289</v>
      </c>
      <c r="H13" t="str">
        <f>'15GKO'!H28</f>
        <v>Eimear Hutchinson</v>
      </c>
    </row>
    <row r="14" spans="2:8" x14ac:dyDescent="0.3">
      <c r="B14" t="s">
        <v>274</v>
      </c>
      <c r="D14" t="str">
        <f>'19GKO'!D15</f>
        <v>Grace Looney</v>
      </c>
      <c r="F14" t="s">
        <v>290</v>
      </c>
      <c r="H14" t="str">
        <f>'15GKO'!F20</f>
        <v>Ahna McDonnell</v>
      </c>
    </row>
    <row r="16" spans="2:8" x14ac:dyDescent="0.3">
      <c r="B16" t="s">
        <v>275</v>
      </c>
      <c r="D16" t="str">
        <f>'19GKO'!F67</f>
        <v>Megha Philip</v>
      </c>
      <c r="F16" t="s">
        <v>291</v>
      </c>
      <c r="H16" t="str">
        <f>'15G'!AA10</f>
        <v>Jane Wilson</v>
      </c>
    </row>
    <row r="17" spans="2:8" x14ac:dyDescent="0.3">
      <c r="B17" t="s">
        <v>276</v>
      </c>
      <c r="D17" t="str">
        <f>'19GKO'!D59</f>
        <v>Lily Parke</v>
      </c>
      <c r="F17" t="s">
        <v>292</v>
      </c>
      <c r="H17" t="str">
        <f>'15G'!AA11</f>
        <v>Samanta Pusinskaite</v>
      </c>
    </row>
    <row r="19" spans="2:8" x14ac:dyDescent="0.3">
      <c r="B19" t="s">
        <v>277</v>
      </c>
      <c r="D19" t="str">
        <f>'17BKO'!H28</f>
        <v>Vincent Ni</v>
      </c>
      <c r="F19" t="s">
        <v>293</v>
      </c>
      <c r="H19" t="str">
        <f>'13BKO'!H28</f>
        <v>Karsten Close</v>
      </c>
    </row>
    <row r="20" spans="2:8" x14ac:dyDescent="0.3">
      <c r="B20" t="s">
        <v>278</v>
      </c>
      <c r="F20" t="s">
        <v>294</v>
      </c>
    </row>
    <row r="22" spans="2:8" x14ac:dyDescent="0.3">
      <c r="B22" t="s">
        <v>279</v>
      </c>
      <c r="D22" t="str">
        <f>'17BCONKO'!H28</f>
        <v>Conor Sheehan</v>
      </c>
      <c r="F22" t="s">
        <v>295</v>
      </c>
      <c r="H22" t="str">
        <f>'13BCONKO'!J29</f>
        <v xml:space="preserve">Deon Binu </v>
      </c>
    </row>
    <row r="23" spans="2:8" x14ac:dyDescent="0.3">
      <c r="B23" t="s">
        <v>280</v>
      </c>
      <c r="D23" t="str">
        <f>'17BCONKO'!F20</f>
        <v>Harrison Yeun</v>
      </c>
      <c r="F23" t="s">
        <v>296</v>
      </c>
      <c r="H23" t="str">
        <f>'13BCONKO'!H21</f>
        <v>Pau de Riquer</v>
      </c>
    </row>
    <row r="25" spans="2:8" x14ac:dyDescent="0.3">
      <c r="B25" t="s">
        <v>281</v>
      </c>
      <c r="D25" t="str">
        <f>'17GKO '!F23</f>
        <v>Niamh Mason</v>
      </c>
      <c r="F25" t="s">
        <v>297</v>
      </c>
      <c r="H25" t="str">
        <f>'13GKO'!F23</f>
        <v>Lea Gal</v>
      </c>
    </row>
    <row r="26" spans="2:8" x14ac:dyDescent="0.3">
      <c r="B26" t="s">
        <v>282</v>
      </c>
      <c r="D26" t="str">
        <f>'17GKO '!D15</f>
        <v>Grace Looney</v>
      </c>
      <c r="F26" t="s">
        <v>298</v>
      </c>
      <c r="H26" t="str">
        <f>'13GKO'!D32</f>
        <v>Jane Wilson</v>
      </c>
    </row>
    <row r="28" spans="2:8" x14ac:dyDescent="0.3">
      <c r="B28" t="s">
        <v>283</v>
      </c>
      <c r="D28" t="str">
        <f>'17GKO '!F67</f>
        <v>Lily Parke</v>
      </c>
      <c r="F28" t="s">
        <v>299</v>
      </c>
      <c r="H28" t="str">
        <f>'13GKO'!F67</f>
        <v>Miranda Parra Escalona</v>
      </c>
    </row>
    <row r="29" spans="2:8" x14ac:dyDescent="0.3">
      <c r="B29" t="s">
        <v>284</v>
      </c>
      <c r="D29" t="str">
        <f>'17GKO '!D59</f>
        <v>Eimear Hutchinson</v>
      </c>
      <c r="F29" t="s">
        <v>300</v>
      </c>
      <c r="H29" t="str">
        <f>'13GKO'!D59</f>
        <v>Titanilla Kozak</v>
      </c>
    </row>
    <row r="31" spans="2:8" x14ac:dyDescent="0.3">
      <c r="F31" t="s">
        <v>301</v>
      </c>
      <c r="H31" t="str">
        <f>'11BKO'!F23</f>
        <v>Ryan Li</v>
      </c>
    </row>
    <row r="32" spans="2:8" x14ac:dyDescent="0.3">
      <c r="B32" s="217" t="s">
        <v>264</v>
      </c>
      <c r="F32" t="s">
        <v>302</v>
      </c>
      <c r="H32" t="str">
        <f>'11BKO'!D15</f>
        <v>Tobias Gal</v>
      </c>
    </row>
    <row r="33" spans="2:8" x14ac:dyDescent="0.3">
      <c r="B33" s="217"/>
    </row>
    <row r="34" spans="2:8" x14ac:dyDescent="0.3">
      <c r="F34" t="s">
        <v>304</v>
      </c>
      <c r="H34" t="str">
        <f>'11BKO'!F67</f>
        <v>Enoch Huang</v>
      </c>
    </row>
    <row r="35" spans="2:8" x14ac:dyDescent="0.3">
      <c r="F35" t="s">
        <v>303</v>
      </c>
      <c r="H35" t="str">
        <f>'11BKO'!D76</f>
        <v>Gabriel Borucki</v>
      </c>
    </row>
  </sheetData>
  <mergeCells count="2">
    <mergeCell ref="B2:H4"/>
    <mergeCell ref="B32:B33"/>
  </mergeCells>
  <hyperlinks>
    <hyperlink ref="B32:B33" location="Contents!A1" display="Contents" xr:uid="{90DABF4C-CCA1-1B43-AD4F-E06C33907F67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6F554-17A2-154F-AB04-6B9A9D2D81AD}">
  <sheetPr>
    <tabColor theme="9" tint="0.39997558519241921"/>
  </sheetPr>
  <dimension ref="A1:AE100"/>
  <sheetViews>
    <sheetView zoomScale="50" workbookViewId="0">
      <selection activeCell="AD2" sqref="AD2:AE3"/>
    </sheetView>
  </sheetViews>
  <sheetFormatPr defaultColWidth="11.19921875" defaultRowHeight="15.6" x14ac:dyDescent="0.3"/>
  <cols>
    <col min="2" max="2" width="16.19921875" customWidth="1"/>
    <col min="12" max="12" width="18.796875" customWidth="1"/>
    <col min="17" max="17" width="17.69921875" customWidth="1"/>
    <col min="27" max="27" width="16.69921875" customWidth="1"/>
  </cols>
  <sheetData>
    <row r="1" spans="1:31" ht="16.2" thickBot="1" x14ac:dyDescent="0.35">
      <c r="A1" s="218" t="s">
        <v>35</v>
      </c>
      <c r="B1" s="219"/>
      <c r="C1" s="220" t="s">
        <v>0</v>
      </c>
      <c r="D1" s="221"/>
      <c r="E1" s="222"/>
      <c r="F1" s="223" t="s">
        <v>1</v>
      </c>
      <c r="G1" s="224"/>
      <c r="H1" s="224"/>
      <c r="I1" s="224"/>
      <c r="J1" s="224"/>
      <c r="K1" s="225"/>
      <c r="L1" s="1" t="s">
        <v>2</v>
      </c>
      <c r="P1" s="218" t="s">
        <v>115</v>
      </c>
      <c r="Q1" s="219"/>
      <c r="R1" s="220" t="s">
        <v>0</v>
      </c>
      <c r="S1" s="221"/>
      <c r="T1" s="222"/>
      <c r="U1" s="223" t="s">
        <v>1</v>
      </c>
      <c r="V1" s="224"/>
      <c r="W1" s="224"/>
      <c r="X1" s="224"/>
      <c r="Y1" s="224"/>
      <c r="Z1" s="225"/>
      <c r="AA1" s="1" t="s">
        <v>2</v>
      </c>
    </row>
    <row r="2" spans="1:31" ht="16.2" thickBot="1" x14ac:dyDescent="0.35">
      <c r="A2" s="226" t="s">
        <v>36</v>
      </c>
      <c r="B2" s="227"/>
      <c r="C2" s="228" t="s">
        <v>3</v>
      </c>
      <c r="D2" s="229"/>
      <c r="E2" s="230"/>
      <c r="F2" s="231" t="s">
        <v>4</v>
      </c>
      <c r="G2" s="232"/>
      <c r="H2" s="231" t="s">
        <v>5</v>
      </c>
      <c r="I2" s="231"/>
      <c r="J2" s="233" t="s">
        <v>6</v>
      </c>
      <c r="K2" s="231"/>
      <c r="L2" s="2" t="s">
        <v>7</v>
      </c>
      <c r="P2" s="226" t="s">
        <v>116</v>
      </c>
      <c r="Q2" s="227"/>
      <c r="R2" s="228" t="s">
        <v>3</v>
      </c>
      <c r="S2" s="229"/>
      <c r="T2" s="230"/>
      <c r="U2" s="231" t="s">
        <v>4</v>
      </c>
      <c r="V2" s="232"/>
      <c r="W2" s="231" t="s">
        <v>5</v>
      </c>
      <c r="X2" s="231"/>
      <c r="Y2" s="233" t="s">
        <v>6</v>
      </c>
      <c r="Z2" s="231"/>
      <c r="AA2" s="2" t="s">
        <v>7</v>
      </c>
      <c r="AD2" s="236" t="s">
        <v>264</v>
      </c>
      <c r="AE2" s="236"/>
    </row>
    <row r="3" spans="1:31" ht="16.2" thickBot="1" x14ac:dyDescent="0.35">
      <c r="A3" s="234" t="s">
        <v>8</v>
      </c>
      <c r="B3" s="235"/>
      <c r="C3" s="3">
        <v>1</v>
      </c>
      <c r="D3" s="3">
        <v>2</v>
      </c>
      <c r="E3" s="3">
        <v>3</v>
      </c>
      <c r="F3" s="4" t="s">
        <v>9</v>
      </c>
      <c r="G3" s="4" t="s">
        <v>10</v>
      </c>
      <c r="H3" s="4" t="s">
        <v>9</v>
      </c>
      <c r="I3" s="4" t="s">
        <v>10</v>
      </c>
      <c r="J3" s="4" t="s">
        <v>9</v>
      </c>
      <c r="K3" s="4" t="s">
        <v>10</v>
      </c>
      <c r="L3" s="5"/>
      <c r="O3" s="6"/>
      <c r="P3" s="234" t="s">
        <v>8</v>
      </c>
      <c r="Q3" s="235"/>
      <c r="R3" s="3">
        <v>1</v>
      </c>
      <c r="S3" s="3">
        <v>2</v>
      </c>
      <c r="T3" s="3">
        <v>3</v>
      </c>
      <c r="U3" s="4" t="s">
        <v>9</v>
      </c>
      <c r="V3" s="4" t="s">
        <v>10</v>
      </c>
      <c r="W3" s="4" t="s">
        <v>9</v>
      </c>
      <c r="X3" s="4" t="s">
        <v>10</v>
      </c>
      <c r="Y3" s="4" t="s">
        <v>9</v>
      </c>
      <c r="Z3" s="4" t="s">
        <v>10</v>
      </c>
      <c r="AA3" s="5"/>
      <c r="AD3" s="236"/>
      <c r="AE3" s="236"/>
    </row>
    <row r="4" spans="1:31" ht="16.2" thickBot="1" x14ac:dyDescent="0.35">
      <c r="A4" s="7">
        <v>1</v>
      </c>
      <c r="B4" s="57" t="s">
        <v>17</v>
      </c>
      <c r="C4" s="9"/>
      <c r="D4" s="10">
        <f>H13</f>
        <v>3</v>
      </c>
      <c r="E4" s="11">
        <f>H9</f>
        <v>3</v>
      </c>
      <c r="F4" s="10">
        <f>SUM(IF(D4=3,1,0),IF(E4=3,1,0))</f>
        <v>2</v>
      </c>
      <c r="G4" s="10">
        <f>SUM(IF(D4&lt;3,1,0),IF(E4&lt;3,1,0))</f>
        <v>0</v>
      </c>
      <c r="H4" s="12">
        <f>SUM(D4,E4)</f>
        <v>6</v>
      </c>
      <c r="I4" s="12">
        <f>SUM(C5,C6)</f>
        <v>0</v>
      </c>
      <c r="J4" s="12"/>
      <c r="K4" s="13"/>
      <c r="L4" s="14">
        <f>SUM(IF(G4=2,3),IF(G4=1,2),IF(G4=0,1))</f>
        <v>1</v>
      </c>
      <c r="P4" s="7">
        <v>1</v>
      </c>
      <c r="Q4" s="8" t="str">
        <f>L10</f>
        <v>Vincent Ni</v>
      </c>
      <c r="R4" s="9"/>
      <c r="S4" s="10">
        <f>W13</f>
        <v>3</v>
      </c>
      <c r="T4" s="11">
        <f>W9</f>
        <v>3</v>
      </c>
      <c r="U4" s="10">
        <f>SUM(IF(S4=3,1,0),IF(T4=3,1,0))</f>
        <v>2</v>
      </c>
      <c r="V4" s="10">
        <f>SUM(IF(S4&lt;3,1,0),IF(T4&lt;3,1,0))</f>
        <v>0</v>
      </c>
      <c r="W4" s="12">
        <f>SUM(S4,T4)</f>
        <v>6</v>
      </c>
      <c r="X4" s="12">
        <f>SUM(R5,R6)</f>
        <v>0</v>
      </c>
      <c r="Y4" s="12"/>
      <c r="Z4" s="13"/>
      <c r="AA4" s="14">
        <f>SUM(IF(V4=2,3),IF(V4=1,2),IF(V4=0,1))</f>
        <v>1</v>
      </c>
    </row>
    <row r="5" spans="1:31" ht="16.2" thickBot="1" x14ac:dyDescent="0.35">
      <c r="A5" s="7">
        <v>2</v>
      </c>
      <c r="B5" s="57" t="s">
        <v>18</v>
      </c>
      <c r="C5" s="10">
        <v>0</v>
      </c>
      <c r="D5" s="9"/>
      <c r="E5" s="10">
        <f>H11</f>
        <v>2</v>
      </c>
      <c r="F5" s="10">
        <f>SUM(IF(C5=3,1,0),IF(E5=3,1,0))</f>
        <v>0</v>
      </c>
      <c r="G5" s="10">
        <f>SUM(IF(C5&lt;3,1,0),IF(E5&lt;3,1,0))</f>
        <v>2</v>
      </c>
      <c r="H5" s="12">
        <f>SUM(C5,E5)</f>
        <v>2</v>
      </c>
      <c r="I5" s="12">
        <f>SUM(D4,D6)</f>
        <v>3</v>
      </c>
      <c r="J5" s="12"/>
      <c r="K5" s="13"/>
      <c r="L5" s="14">
        <f>SUM(IF(G5=2,3),IF(G5=1,2),IF(G5=0,1))</f>
        <v>3</v>
      </c>
      <c r="P5" s="7">
        <v>2</v>
      </c>
      <c r="Q5" s="8" t="str">
        <f>L79</f>
        <v>Bruce Tan</v>
      </c>
      <c r="R5" s="10">
        <v>0</v>
      </c>
      <c r="S5" s="9"/>
      <c r="T5" s="10">
        <f>W11</f>
        <v>3</v>
      </c>
      <c r="U5" s="10">
        <f>SUM(IF(R5=3,1,0),IF(T5=3,1,0))</f>
        <v>1</v>
      </c>
      <c r="V5" s="10">
        <f>SUM(IF(R5&lt;3,1,0),IF(T5&lt;3,1,0))</f>
        <v>1</v>
      </c>
      <c r="W5" s="12">
        <f>SUM(R5,T5)</f>
        <v>3</v>
      </c>
      <c r="X5" s="12">
        <f>SUM(S4,S6)</f>
        <v>3</v>
      </c>
      <c r="Y5" s="12"/>
      <c r="Z5" s="13"/>
      <c r="AA5" s="14">
        <f>SUM(IF(V5=2,3),IF(V5=1,2),IF(V5=0,1))</f>
        <v>2</v>
      </c>
    </row>
    <row r="6" spans="1:31" ht="16.2" thickBot="1" x14ac:dyDescent="0.35">
      <c r="A6" s="7">
        <v>3</v>
      </c>
      <c r="B6" s="57" t="s">
        <v>19</v>
      </c>
      <c r="C6" s="10">
        <v>0</v>
      </c>
      <c r="D6" s="10">
        <v>0</v>
      </c>
      <c r="E6" s="9"/>
      <c r="F6" s="10">
        <f>SUM(IF(C6=3,1,0),IF(D6=3,1,0))</f>
        <v>0</v>
      </c>
      <c r="G6" s="10">
        <f>SUM(IF(C6&lt;3,1,0),IF(D6&lt;3,1,0))</f>
        <v>2</v>
      </c>
      <c r="H6" s="12">
        <f>SUM(C6,D6)</f>
        <v>0</v>
      </c>
      <c r="I6" s="12">
        <f>SUM(E4,E5)</f>
        <v>5</v>
      </c>
      <c r="J6" s="12"/>
      <c r="K6" s="13"/>
      <c r="L6" s="14">
        <v>2</v>
      </c>
      <c r="P6" s="7">
        <v>3</v>
      </c>
      <c r="Q6" s="8" t="str">
        <f>L62</f>
        <v>Daniel Patterson</v>
      </c>
      <c r="R6" s="10">
        <v>0</v>
      </c>
      <c r="S6" s="10">
        <v>0</v>
      </c>
      <c r="T6" s="9"/>
      <c r="U6" s="10">
        <f>SUM(IF(R6=3,1,0),IF(S6=3,1,0))</f>
        <v>0</v>
      </c>
      <c r="V6" s="10">
        <f>SUM(IF(R6&lt;3,1,0),IF(S6&lt;3,1,0))</f>
        <v>2</v>
      </c>
      <c r="W6" s="12">
        <f>SUM(R6,S6)</f>
        <v>0</v>
      </c>
      <c r="X6" s="12">
        <f>SUM(T4,T5)</f>
        <v>6</v>
      </c>
      <c r="Y6" s="12"/>
      <c r="Z6" s="13"/>
      <c r="AA6" s="14">
        <f>SUM(IF(V6=2,3),IF(V6=1,2),IF(V6=0,1))</f>
        <v>3</v>
      </c>
    </row>
    <row r="8" spans="1:31" ht="16.2" thickBot="1" x14ac:dyDescent="0.35">
      <c r="K8" s="15"/>
      <c r="L8" s="15"/>
      <c r="Z8" s="15"/>
      <c r="AA8" s="15"/>
    </row>
    <row r="9" spans="1:31" ht="16.8" thickTop="1" thickBot="1" x14ac:dyDescent="0.35">
      <c r="A9" s="16" t="s">
        <v>11</v>
      </c>
      <c r="B9" s="17">
        <v>1</v>
      </c>
      <c r="C9" s="18">
        <v>11</v>
      </c>
      <c r="D9" s="19">
        <v>11</v>
      </c>
      <c r="E9" s="19">
        <v>11</v>
      </c>
      <c r="F9" s="20"/>
      <c r="G9" s="21"/>
      <c r="H9" s="22">
        <f>SUM(IF(C9&gt;C10,1,0),IF(D9&gt;D10,1,0),IF(E9&gt;E10,1,0),IF(F9&gt;F10,1,0),IF(G9&gt;G10,1,0))</f>
        <v>3</v>
      </c>
      <c r="I9" s="23"/>
      <c r="J9" s="24"/>
      <c r="K9" s="25" t="s">
        <v>12</v>
      </c>
      <c r="L9" s="26" t="s">
        <v>13</v>
      </c>
      <c r="P9" s="16" t="s">
        <v>11</v>
      </c>
      <c r="Q9" s="17">
        <v>1</v>
      </c>
      <c r="R9" s="18">
        <v>11</v>
      </c>
      <c r="S9" s="19">
        <v>11</v>
      </c>
      <c r="T9" s="19">
        <v>11</v>
      </c>
      <c r="U9" s="20"/>
      <c r="V9" s="21"/>
      <c r="W9" s="22">
        <f>SUM(IF(R9&gt;R10,1,0),IF(S9&gt;S10,1,0),IF(T9&gt;T10,1,0),IF(U9&gt;U10,1,0),IF(V9&gt;V10,1,0))</f>
        <v>3</v>
      </c>
      <c r="X9" s="23"/>
      <c r="Y9" s="24"/>
      <c r="Z9" s="25" t="s">
        <v>12</v>
      </c>
      <c r="AA9" s="26" t="s">
        <v>13</v>
      </c>
    </row>
    <row r="10" spans="1:31" ht="16.2" thickBot="1" x14ac:dyDescent="0.35">
      <c r="A10" s="27">
        <v>2</v>
      </c>
      <c r="B10" s="28">
        <v>3</v>
      </c>
      <c r="C10" s="29">
        <v>4</v>
      </c>
      <c r="D10" s="30">
        <v>5</v>
      </c>
      <c r="E10" s="31">
        <v>8</v>
      </c>
      <c r="F10" s="32"/>
      <c r="G10" s="33"/>
      <c r="H10" s="34">
        <f>SUM(IF(C10&gt;C9,1,0),IF(D10&gt;D9,1,0),IF(E10&gt;E9,1,0),IF(F10&gt;F9,1,0),IF(G10&gt;G9,1,0))</f>
        <v>0</v>
      </c>
      <c r="I10" s="23"/>
      <c r="J10" s="24"/>
      <c r="K10" s="24" t="s">
        <v>14</v>
      </c>
      <c r="L10" s="35" t="str">
        <f>_xlfn.XLOOKUP(N10,L4:L6,B4:B6)</f>
        <v>Vincent Ni</v>
      </c>
      <c r="N10">
        <v>1</v>
      </c>
      <c r="P10" s="27">
        <v>2</v>
      </c>
      <c r="Q10" s="28">
        <v>3</v>
      </c>
      <c r="R10" s="29">
        <v>8</v>
      </c>
      <c r="S10" s="30">
        <v>7</v>
      </c>
      <c r="T10" s="31">
        <v>5</v>
      </c>
      <c r="U10" s="32"/>
      <c r="V10" s="33"/>
      <c r="W10" s="34">
        <f>SUM(IF(R10&gt;R9,1,0),IF(S10&gt;S9,1,0),IF(T10&gt;T9,1,0),IF(U10&gt;U9,1,0),IF(V10&gt;V9,1,0))</f>
        <v>0</v>
      </c>
      <c r="X10" s="23"/>
      <c r="Y10" s="24"/>
      <c r="Z10" s="24" t="s">
        <v>14</v>
      </c>
      <c r="AA10" s="35" t="str">
        <f>_xlfn.XLOOKUP(AC10,AA4:AA6,Q4:Q6)</f>
        <v>Vincent Ni</v>
      </c>
      <c r="AC10">
        <v>1</v>
      </c>
    </row>
    <row r="11" spans="1:31" ht="16.2" thickTop="1" x14ac:dyDescent="0.3">
      <c r="A11" s="36" t="s">
        <v>11</v>
      </c>
      <c r="B11" s="37">
        <v>2</v>
      </c>
      <c r="C11" s="38">
        <v>11</v>
      </c>
      <c r="D11" s="39">
        <v>8</v>
      </c>
      <c r="E11" s="39">
        <v>9</v>
      </c>
      <c r="F11" s="38">
        <v>11</v>
      </c>
      <c r="G11" s="40">
        <v>6</v>
      </c>
      <c r="H11" s="41">
        <f>SUM(IF(C11&gt;C12,1,0),IF(D11&gt;D12,1,0),IF(E11&gt;E12,1,0),IF(F11&gt;F12,1,0),IF(G11&gt;G12,1,0))</f>
        <v>2</v>
      </c>
      <c r="I11" s="23"/>
      <c r="J11" s="24"/>
      <c r="K11" s="42" t="s">
        <v>15</v>
      </c>
      <c r="L11" s="43" t="str">
        <f>B6</f>
        <v>Conor Walsh</v>
      </c>
      <c r="N11">
        <v>2</v>
      </c>
      <c r="P11" s="36" t="s">
        <v>11</v>
      </c>
      <c r="Q11" s="37">
        <v>2</v>
      </c>
      <c r="R11" s="38">
        <v>11</v>
      </c>
      <c r="S11" s="39">
        <v>11</v>
      </c>
      <c r="T11" s="39">
        <v>11</v>
      </c>
      <c r="U11" s="38"/>
      <c r="V11" s="40"/>
      <c r="W11" s="41">
        <f>SUM(IF(R11&gt;R12,1,0),IF(S11&gt;S12,1,0),IF(T11&gt;T12,1,0),IF(U11&gt;U12,1,0),IF(V11&gt;V12,1,0))</f>
        <v>3</v>
      </c>
      <c r="X11" s="23"/>
      <c r="Y11" s="24"/>
      <c r="Z11" s="42" t="s">
        <v>15</v>
      </c>
      <c r="AA11" s="43" t="str">
        <f>_xlfn.XLOOKUP(AC11,AA4:AA6,Q4:Q6)</f>
        <v>Bruce Tan</v>
      </c>
      <c r="AC11">
        <v>2</v>
      </c>
    </row>
    <row r="12" spans="1:31" ht="16.2" thickBot="1" x14ac:dyDescent="0.35">
      <c r="A12" s="27">
        <v>1</v>
      </c>
      <c r="B12" s="44">
        <v>3</v>
      </c>
      <c r="C12" s="29">
        <v>9</v>
      </c>
      <c r="D12" s="31">
        <v>11</v>
      </c>
      <c r="E12" s="31">
        <v>11</v>
      </c>
      <c r="F12" s="29">
        <v>9</v>
      </c>
      <c r="G12" s="45">
        <v>11</v>
      </c>
      <c r="H12" s="34">
        <f>SUM(IF(C12&gt;C11,1,0),IF(D12&gt;D11,1,0),IF(E12&gt;E11,1,0),IF(F12&gt;F11,1,0),IF(G12&gt;G11,1,0))</f>
        <v>3</v>
      </c>
      <c r="I12" s="23"/>
      <c r="J12" s="24"/>
      <c r="K12" s="26" t="s">
        <v>16</v>
      </c>
      <c r="L12" s="46" t="str">
        <f>_xlfn.XLOOKUP(N12,L4:L6,B4:B6)</f>
        <v>Rafferty McKeag</v>
      </c>
      <c r="N12">
        <v>3</v>
      </c>
      <c r="P12" s="27">
        <v>1</v>
      </c>
      <c r="Q12" s="44">
        <v>3</v>
      </c>
      <c r="R12" s="29">
        <v>3</v>
      </c>
      <c r="S12" s="31">
        <v>5</v>
      </c>
      <c r="T12" s="31">
        <v>8</v>
      </c>
      <c r="U12" s="29"/>
      <c r="V12" s="45"/>
      <c r="W12" s="34">
        <f>SUM(IF(R12&gt;R11,1,0),IF(S12&gt;S11,1,0),IF(T12&gt;T11,1,0),IF(U12&gt;U11,1,0),IF(V12&gt;V11,1,0))</f>
        <v>0</v>
      </c>
      <c r="X12" s="23"/>
      <c r="Y12" s="24"/>
      <c r="Z12" s="26" t="s">
        <v>16</v>
      </c>
      <c r="AA12" s="46" t="str">
        <f>_xlfn.XLOOKUP(AC12,AA4:AA6,Q4:Q6)</f>
        <v>Daniel Patterson</v>
      </c>
      <c r="AC12">
        <v>3</v>
      </c>
    </row>
    <row r="13" spans="1:31" ht="16.2" thickTop="1" x14ac:dyDescent="0.3">
      <c r="A13" s="36" t="s">
        <v>11</v>
      </c>
      <c r="B13" s="47">
        <v>1</v>
      </c>
      <c r="C13" s="48">
        <v>11</v>
      </c>
      <c r="D13" s="49">
        <v>11</v>
      </c>
      <c r="E13" s="39">
        <v>11</v>
      </c>
      <c r="F13" s="48"/>
      <c r="G13" s="40"/>
      <c r="H13" s="41">
        <f>SUM(IF(C13&gt;C14,1,0),IF(D13&gt;D14,1,0),IF(E13&gt;E14,1,0),IF(F13&gt;F14,1,0),IF(G13&gt;G14,1,0))</f>
        <v>3</v>
      </c>
      <c r="I13" s="23"/>
      <c r="P13" s="36" t="s">
        <v>11</v>
      </c>
      <c r="Q13" s="47">
        <v>1</v>
      </c>
      <c r="R13" s="48">
        <v>7</v>
      </c>
      <c r="S13" s="49">
        <v>11</v>
      </c>
      <c r="T13" s="39">
        <v>11</v>
      </c>
      <c r="U13" s="48">
        <v>9</v>
      </c>
      <c r="V13" s="40">
        <v>11</v>
      </c>
      <c r="W13" s="41">
        <f>SUM(IF(R13&gt;R14,1,0),IF(S13&gt;S14,1,0),IF(T13&gt;T14,1,0),IF(U13&gt;U14,1,0),IF(V13&gt;V14,1,0))</f>
        <v>3</v>
      </c>
      <c r="X13" s="23"/>
    </row>
    <row r="14" spans="1:31" ht="16.2" thickBot="1" x14ac:dyDescent="0.35">
      <c r="A14" s="50">
        <v>3</v>
      </c>
      <c r="B14" s="51">
        <v>2</v>
      </c>
      <c r="C14" s="52">
        <v>0</v>
      </c>
      <c r="D14" s="53">
        <v>6</v>
      </c>
      <c r="E14" s="54">
        <v>7</v>
      </c>
      <c r="F14" s="52"/>
      <c r="G14" s="55"/>
      <c r="H14" s="56">
        <f>SUM(IF(C14&gt;C13,1,0),IF(D14&gt;D13,1,0),IF(E14&gt;E13,1,0),IF(F14&gt;F13,1,0),IF(G14&gt;G13,1,0))</f>
        <v>0</v>
      </c>
      <c r="I14" s="23"/>
      <c r="P14" s="50">
        <v>3</v>
      </c>
      <c r="Q14" s="51">
        <v>2</v>
      </c>
      <c r="R14" s="52">
        <v>11</v>
      </c>
      <c r="S14" s="53">
        <v>9</v>
      </c>
      <c r="T14" s="54">
        <v>3</v>
      </c>
      <c r="U14" s="52">
        <v>11</v>
      </c>
      <c r="V14" s="55">
        <v>9</v>
      </c>
      <c r="W14" s="56">
        <f>SUM(IF(R14&gt;R13,1,0),IF(S14&gt;S13,1,0),IF(T14&gt;T13,1,0),IF(U14&gt;U13,1,0),IF(V14&gt;V13,1,0))</f>
        <v>2</v>
      </c>
      <c r="X14" s="23"/>
    </row>
    <row r="15" spans="1:31" ht="16.2" thickTop="1" x14ac:dyDescent="0.3"/>
    <row r="17" spans="1:30" ht="16.2" thickBot="1" x14ac:dyDescent="0.35"/>
    <row r="18" spans="1:30" ht="16.2" thickBot="1" x14ac:dyDescent="0.35">
      <c r="A18" s="218" t="s">
        <v>35</v>
      </c>
      <c r="B18" s="219"/>
      <c r="C18" s="220" t="s">
        <v>0</v>
      </c>
      <c r="D18" s="221"/>
      <c r="E18" s="222"/>
      <c r="F18" s="223" t="s">
        <v>1</v>
      </c>
      <c r="G18" s="224"/>
      <c r="H18" s="224"/>
      <c r="I18" s="224"/>
      <c r="J18" s="224"/>
      <c r="K18" s="225"/>
      <c r="L18" s="1" t="s">
        <v>2</v>
      </c>
      <c r="P18" s="218" t="s">
        <v>115</v>
      </c>
      <c r="Q18" s="219"/>
      <c r="R18" s="220" t="s">
        <v>0</v>
      </c>
      <c r="S18" s="221"/>
      <c r="T18" s="222"/>
      <c r="U18" s="223" t="s">
        <v>1</v>
      </c>
      <c r="V18" s="224"/>
      <c r="W18" s="224"/>
      <c r="X18" s="224"/>
      <c r="Y18" s="224"/>
      <c r="Z18" s="225"/>
      <c r="AA18" s="1" t="s">
        <v>2</v>
      </c>
    </row>
    <row r="19" spans="1:30" ht="16.2" thickBot="1" x14ac:dyDescent="0.35">
      <c r="A19" s="226" t="s">
        <v>37</v>
      </c>
      <c r="B19" s="227"/>
      <c r="C19" s="228" t="s">
        <v>3</v>
      </c>
      <c r="D19" s="229"/>
      <c r="E19" s="230"/>
      <c r="F19" s="231" t="s">
        <v>4</v>
      </c>
      <c r="G19" s="232"/>
      <c r="H19" s="231" t="s">
        <v>5</v>
      </c>
      <c r="I19" s="231"/>
      <c r="J19" s="233" t="s">
        <v>6</v>
      </c>
      <c r="K19" s="231"/>
      <c r="L19" s="2" t="s">
        <v>7</v>
      </c>
      <c r="P19" s="226" t="s">
        <v>117</v>
      </c>
      <c r="Q19" s="227"/>
      <c r="R19" s="228" t="s">
        <v>3</v>
      </c>
      <c r="S19" s="229"/>
      <c r="T19" s="230"/>
      <c r="U19" s="231" t="s">
        <v>4</v>
      </c>
      <c r="V19" s="232"/>
      <c r="W19" s="231" t="s">
        <v>5</v>
      </c>
      <c r="X19" s="231"/>
      <c r="Y19" s="233" t="s">
        <v>6</v>
      </c>
      <c r="Z19" s="231"/>
      <c r="AA19" s="2" t="s">
        <v>7</v>
      </c>
    </row>
    <row r="20" spans="1:30" ht="16.2" thickBot="1" x14ac:dyDescent="0.35">
      <c r="A20" s="234" t="s">
        <v>8</v>
      </c>
      <c r="B20" s="235"/>
      <c r="C20" s="3">
        <v>1</v>
      </c>
      <c r="D20" s="3">
        <v>2</v>
      </c>
      <c r="E20" s="3">
        <v>3</v>
      </c>
      <c r="F20" s="4" t="s">
        <v>9</v>
      </c>
      <c r="G20" s="4" t="s">
        <v>10</v>
      </c>
      <c r="H20" s="4" t="s">
        <v>9</v>
      </c>
      <c r="I20" s="4" t="s">
        <v>10</v>
      </c>
      <c r="J20" s="4" t="s">
        <v>9</v>
      </c>
      <c r="K20" s="4" t="s">
        <v>10</v>
      </c>
      <c r="L20" s="5"/>
      <c r="O20" s="6"/>
      <c r="P20" s="234" t="s">
        <v>8</v>
      </c>
      <c r="Q20" s="235"/>
      <c r="R20" s="3">
        <v>1</v>
      </c>
      <c r="S20" s="3">
        <v>2</v>
      </c>
      <c r="T20" s="3">
        <v>3</v>
      </c>
      <c r="U20" s="4" t="s">
        <v>9</v>
      </c>
      <c r="V20" s="4" t="s">
        <v>10</v>
      </c>
      <c r="W20" s="4" t="s">
        <v>9</v>
      </c>
      <c r="X20" s="4" t="s">
        <v>10</v>
      </c>
      <c r="Y20" s="4" t="s">
        <v>9</v>
      </c>
      <c r="Z20" s="4" t="s">
        <v>10</v>
      </c>
      <c r="AA20" s="5"/>
      <c r="AD20" s="6"/>
    </row>
    <row r="21" spans="1:30" ht="16.2" thickBot="1" x14ac:dyDescent="0.35">
      <c r="A21" s="7">
        <v>1</v>
      </c>
      <c r="B21" s="58" t="s">
        <v>20</v>
      </c>
      <c r="C21" s="9"/>
      <c r="D21" s="10">
        <f>H30</f>
        <v>3</v>
      </c>
      <c r="E21" s="11">
        <f>H26</f>
        <v>3</v>
      </c>
      <c r="F21" s="10">
        <f>SUM(IF(D21=3,1,0),IF(E21=3,1,0))</f>
        <v>2</v>
      </c>
      <c r="G21" s="10">
        <f>SUM(IF(D21&lt;3,1,0),IF(E21&lt;3,1,0))</f>
        <v>0</v>
      </c>
      <c r="H21" s="12">
        <f>SUM(D21,E21)</f>
        <v>6</v>
      </c>
      <c r="I21" s="12">
        <f>SUM(C22,C23)</f>
        <v>0</v>
      </c>
      <c r="J21" s="12"/>
      <c r="K21" s="13"/>
      <c r="L21" s="14">
        <f>SUM(IF(G21=2,3),IF(G21=1,2),IF(G21=0,1))</f>
        <v>1</v>
      </c>
      <c r="P21" s="7">
        <v>1</v>
      </c>
      <c r="Q21" s="8" t="str">
        <f>L27</f>
        <v>Ben Watson</v>
      </c>
      <c r="R21" s="9"/>
      <c r="S21" s="10">
        <f>W30</f>
        <v>3</v>
      </c>
      <c r="T21" s="11">
        <f>W26</f>
        <v>3</v>
      </c>
      <c r="U21" s="10">
        <f>SUM(IF(S21=3,1,0),IF(T21=3,1,0))</f>
        <v>2</v>
      </c>
      <c r="V21" s="10">
        <f>SUM(IF(S21&lt;3,1,0),IF(T21&lt;3,1,0))</f>
        <v>0</v>
      </c>
      <c r="W21" s="12">
        <f>SUM(S21,T21)</f>
        <v>6</v>
      </c>
      <c r="X21" s="12">
        <f>SUM(R22,R23)</f>
        <v>0</v>
      </c>
      <c r="Y21" s="12"/>
      <c r="Z21" s="13"/>
      <c r="AA21" s="14">
        <f>SUM(IF(V21=2,3),IF(V21=1,2),IF(V21=0,1))</f>
        <v>1</v>
      </c>
    </row>
    <row r="22" spans="1:30" ht="16.2" thickBot="1" x14ac:dyDescent="0.35">
      <c r="A22" s="7">
        <v>2</v>
      </c>
      <c r="B22" s="57" t="s">
        <v>21</v>
      </c>
      <c r="C22" s="10">
        <v>0</v>
      </c>
      <c r="D22" s="9"/>
      <c r="E22" s="10">
        <f>H28</f>
        <v>0</v>
      </c>
      <c r="F22" s="10">
        <f>SUM(IF(C22=3,1,0),IF(E22=3,1,0))</f>
        <v>0</v>
      </c>
      <c r="G22" s="10">
        <f>SUM(IF(C22&lt;3,1,0),IF(E22&lt;3,1,0))</f>
        <v>2</v>
      </c>
      <c r="H22" s="12">
        <f>SUM(C22,E22)</f>
        <v>0</v>
      </c>
      <c r="I22" s="12">
        <f>SUM(D21,D23)</f>
        <v>3</v>
      </c>
      <c r="J22" s="12"/>
      <c r="K22" s="13"/>
      <c r="L22" s="14">
        <f>SUM(IF(G22=2,3),IF(G22=1,2),IF(G22=0,1))</f>
        <v>3</v>
      </c>
      <c r="P22" s="7">
        <v>2</v>
      </c>
      <c r="Q22" s="8" t="str">
        <f>L96</f>
        <v>Ben Dickson</v>
      </c>
      <c r="R22" s="10">
        <v>0</v>
      </c>
      <c r="S22" s="9"/>
      <c r="T22" s="10">
        <f>W28</f>
        <v>2</v>
      </c>
      <c r="U22" s="10">
        <f>SUM(IF(R22=3,1,0),IF(T22=3,1,0))</f>
        <v>0</v>
      </c>
      <c r="V22" s="10">
        <f>SUM(IF(R22&lt;3,1,0),IF(T22&lt;3,1,0))</f>
        <v>2</v>
      </c>
      <c r="W22" s="12">
        <f>SUM(R22,T22)</f>
        <v>2</v>
      </c>
      <c r="X22" s="12">
        <f>SUM(S21,S23)</f>
        <v>3</v>
      </c>
      <c r="Y22" s="12"/>
      <c r="Z22" s="13"/>
      <c r="AA22" s="14">
        <v>2</v>
      </c>
    </row>
    <row r="23" spans="1:30" ht="16.2" thickBot="1" x14ac:dyDescent="0.35">
      <c r="A23" s="7">
        <v>3</v>
      </c>
      <c r="B23" s="57" t="s">
        <v>22</v>
      </c>
      <c r="C23" s="10">
        <v>0</v>
      </c>
      <c r="D23" s="10">
        <v>0</v>
      </c>
      <c r="E23" s="9"/>
      <c r="F23" s="10">
        <f>SUM(IF(C23=3,1,0),IF(D23=3,1,0))</f>
        <v>0</v>
      </c>
      <c r="G23" s="10">
        <f>SUM(IF(C23&lt;3,1,0),IF(D23&lt;3,1,0))</f>
        <v>2</v>
      </c>
      <c r="H23" s="12">
        <f>SUM(C23,D23)</f>
        <v>0</v>
      </c>
      <c r="I23" s="12">
        <f>SUM(E21,E22)</f>
        <v>3</v>
      </c>
      <c r="J23" s="12"/>
      <c r="K23" s="13"/>
      <c r="L23" s="14">
        <v>2</v>
      </c>
      <c r="P23" s="7">
        <v>3</v>
      </c>
      <c r="Q23" s="8" t="str">
        <f>L45</f>
        <v>Sam Brennan</v>
      </c>
      <c r="R23" s="10">
        <v>0</v>
      </c>
      <c r="S23" s="10">
        <v>0</v>
      </c>
      <c r="T23" s="9"/>
      <c r="U23" s="10">
        <f>SUM(IF(R23=3,1,0),IF(S23=3,1,0))</f>
        <v>0</v>
      </c>
      <c r="V23" s="10">
        <f>SUM(IF(R23&lt;3,1,0),IF(S23&lt;3,1,0))</f>
        <v>2</v>
      </c>
      <c r="W23" s="12">
        <f>SUM(R23,S23)</f>
        <v>0</v>
      </c>
      <c r="X23" s="12">
        <f>SUM(T21,T22)</f>
        <v>5</v>
      </c>
      <c r="Y23" s="12"/>
      <c r="Z23" s="13"/>
      <c r="AA23" s="14">
        <v>3</v>
      </c>
    </row>
    <row r="25" spans="1:30" ht="16.2" thickBot="1" x14ac:dyDescent="0.35">
      <c r="K25" s="15"/>
      <c r="L25" s="15"/>
      <c r="Z25" s="15"/>
      <c r="AA25" s="15"/>
    </row>
    <row r="26" spans="1:30" ht="16.8" thickTop="1" thickBot="1" x14ac:dyDescent="0.35">
      <c r="A26" s="16" t="s">
        <v>11</v>
      </c>
      <c r="B26" s="17">
        <v>1</v>
      </c>
      <c r="C26" s="18">
        <v>11</v>
      </c>
      <c r="D26" s="19">
        <v>11</v>
      </c>
      <c r="E26" s="19">
        <v>11</v>
      </c>
      <c r="F26" s="20"/>
      <c r="G26" s="21"/>
      <c r="H26" s="22">
        <f>SUM(IF(C26&gt;C27,1,0),IF(D26&gt;D27,1,0),IF(E26&gt;E27,1,0),IF(F26&gt;F27,1,0),IF(G26&gt;G27,1,0))</f>
        <v>3</v>
      </c>
      <c r="I26" s="23"/>
      <c r="J26" s="24"/>
      <c r="K26" s="25" t="s">
        <v>12</v>
      </c>
      <c r="L26" s="26" t="s">
        <v>13</v>
      </c>
      <c r="P26" s="16" t="s">
        <v>11</v>
      </c>
      <c r="Q26" s="17">
        <v>1</v>
      </c>
      <c r="R26" s="18">
        <v>11</v>
      </c>
      <c r="S26" s="19">
        <v>11</v>
      </c>
      <c r="T26" s="19">
        <v>12</v>
      </c>
      <c r="U26" s="20"/>
      <c r="V26" s="21"/>
      <c r="W26" s="22">
        <f>SUM(IF(R26&gt;R27,1,0),IF(S26&gt;S27,1,0),IF(T26&gt;T27,1,0),IF(U26&gt;U27,1,0),IF(V26&gt;V27,1,0))</f>
        <v>3</v>
      </c>
      <c r="X26" s="23"/>
      <c r="Y26" s="24"/>
      <c r="Z26" s="25" t="s">
        <v>12</v>
      </c>
      <c r="AA26" s="26" t="s">
        <v>13</v>
      </c>
    </row>
    <row r="27" spans="1:30" ht="16.2" thickBot="1" x14ac:dyDescent="0.35">
      <c r="A27" s="27">
        <v>2</v>
      </c>
      <c r="B27" s="28">
        <v>3</v>
      </c>
      <c r="C27" s="29">
        <v>6</v>
      </c>
      <c r="D27" s="30">
        <v>3</v>
      </c>
      <c r="E27" s="31">
        <v>8</v>
      </c>
      <c r="F27" s="32"/>
      <c r="G27" s="33"/>
      <c r="H27" s="34">
        <f>SUM(IF(C27&gt;C26,1,0),IF(D27&gt;D26,1,0),IF(E27&gt;E26,1,0),IF(F27&gt;F26,1,0),IF(G27&gt;G26,1,0))</f>
        <v>0</v>
      </c>
      <c r="I27" s="23"/>
      <c r="J27" s="24"/>
      <c r="K27" s="24" t="s">
        <v>14</v>
      </c>
      <c r="L27" s="35" t="str">
        <f>_xlfn.XLOOKUP(N27,L21:L23,B21:B23)</f>
        <v>Ben Watson</v>
      </c>
      <c r="N27">
        <v>1</v>
      </c>
      <c r="P27" s="27">
        <v>2</v>
      </c>
      <c r="Q27" s="28">
        <v>3</v>
      </c>
      <c r="R27" s="29">
        <v>5</v>
      </c>
      <c r="S27" s="30">
        <v>7</v>
      </c>
      <c r="T27" s="31">
        <v>10</v>
      </c>
      <c r="U27" s="32"/>
      <c r="V27" s="33"/>
      <c r="W27" s="34">
        <f>SUM(IF(R27&gt;R26,1,0),IF(S27&gt;S26,1,0),IF(T27&gt;T26,1,0),IF(U27&gt;U26,1,0),IF(V27&gt;V26,1,0))</f>
        <v>0</v>
      </c>
      <c r="X27" s="23"/>
      <c r="Y27" s="24"/>
      <c r="Z27" s="24" t="s">
        <v>14</v>
      </c>
      <c r="AA27" s="35" t="str">
        <f>_xlfn.XLOOKUP(AC27,AA21:AA23,Q21:Q23)</f>
        <v>Ben Watson</v>
      </c>
      <c r="AC27">
        <v>1</v>
      </c>
    </row>
    <row r="28" spans="1:30" ht="16.2" thickTop="1" x14ac:dyDescent="0.3">
      <c r="A28" s="36" t="s">
        <v>11</v>
      </c>
      <c r="B28" s="37">
        <v>2</v>
      </c>
      <c r="C28" s="38">
        <v>5</v>
      </c>
      <c r="D28" s="39">
        <v>7</v>
      </c>
      <c r="E28" s="39">
        <v>2</v>
      </c>
      <c r="F28" s="38"/>
      <c r="G28" s="40"/>
      <c r="H28" s="41">
        <f>SUM(IF(C28&gt;C29,1,0),IF(D28&gt;D29,1,0),IF(E28&gt;E29,1,0),IF(F28&gt;F29,1,0),IF(G28&gt;G29,1,0))</f>
        <v>0</v>
      </c>
      <c r="I28" s="23"/>
      <c r="J28" s="24"/>
      <c r="K28" s="42" t="s">
        <v>15</v>
      </c>
      <c r="L28" s="43" t="str">
        <f>B23</f>
        <v>Daniel McFaul</v>
      </c>
      <c r="N28">
        <v>2</v>
      </c>
      <c r="P28" s="36" t="s">
        <v>11</v>
      </c>
      <c r="Q28" s="37">
        <v>2</v>
      </c>
      <c r="R28" s="38">
        <v>11</v>
      </c>
      <c r="S28" s="39">
        <v>6</v>
      </c>
      <c r="T28" s="39">
        <v>11</v>
      </c>
      <c r="U28" s="38">
        <v>9</v>
      </c>
      <c r="V28" s="40">
        <v>6</v>
      </c>
      <c r="W28" s="41">
        <f>SUM(IF(R28&gt;R29,1,0),IF(S28&gt;S29,1,0),IF(T28&gt;T29,1,0),IF(U28&gt;U29,1,0),IF(V28&gt;V29,1,0))</f>
        <v>2</v>
      </c>
      <c r="X28" s="23"/>
      <c r="Y28" s="24"/>
      <c r="Z28" s="42" t="s">
        <v>15</v>
      </c>
      <c r="AA28" s="43" t="str">
        <f>_xlfn.XLOOKUP(AC28,AA21:AA23,Q21:Q23)</f>
        <v>Ben Dickson</v>
      </c>
      <c r="AC28">
        <v>2</v>
      </c>
    </row>
    <row r="29" spans="1:30" ht="16.2" thickBot="1" x14ac:dyDescent="0.35">
      <c r="A29" s="27">
        <v>1</v>
      </c>
      <c r="B29" s="44">
        <v>3</v>
      </c>
      <c r="C29" s="29">
        <v>11</v>
      </c>
      <c r="D29" s="31">
        <v>11</v>
      </c>
      <c r="E29" s="31">
        <v>11</v>
      </c>
      <c r="F29" s="29"/>
      <c r="G29" s="45"/>
      <c r="H29" s="34">
        <f>SUM(IF(C29&gt;C28,1,0),IF(D29&gt;D28,1,0),IF(E29&gt;E28,1,0),IF(F29&gt;F28,1,0),IF(G29&gt;G28,1,0))</f>
        <v>3</v>
      </c>
      <c r="I29" s="23"/>
      <c r="J29" s="24"/>
      <c r="K29" s="26" t="s">
        <v>16</v>
      </c>
      <c r="L29" s="46" t="str">
        <f>B22</f>
        <v>Jack O'Connell</v>
      </c>
      <c r="N29">
        <v>3</v>
      </c>
      <c r="P29" s="27">
        <v>1</v>
      </c>
      <c r="Q29" s="44">
        <v>3</v>
      </c>
      <c r="R29" s="29">
        <v>4</v>
      </c>
      <c r="S29" s="31">
        <v>11</v>
      </c>
      <c r="T29" s="31">
        <v>7</v>
      </c>
      <c r="U29" s="29">
        <v>11</v>
      </c>
      <c r="V29" s="45">
        <v>11</v>
      </c>
      <c r="W29" s="34">
        <f>SUM(IF(R29&gt;R28,1,0),IF(S29&gt;S28,1,0),IF(T29&gt;T28,1,0),IF(U29&gt;U28,1,0),IF(V29&gt;V28,1,0))</f>
        <v>3</v>
      </c>
      <c r="X29" s="23"/>
      <c r="Y29" s="24"/>
      <c r="Z29" s="26" t="s">
        <v>16</v>
      </c>
      <c r="AA29" s="46" t="str">
        <f>_xlfn.XLOOKUP(AC29,AA21:AA23,Q21:Q23)</f>
        <v>Sam Brennan</v>
      </c>
      <c r="AC29">
        <v>3</v>
      </c>
    </row>
    <row r="30" spans="1:30" ht="16.2" thickTop="1" x14ac:dyDescent="0.3">
      <c r="A30" s="36" t="s">
        <v>11</v>
      </c>
      <c r="B30" s="47">
        <v>1</v>
      </c>
      <c r="C30" s="48">
        <v>11</v>
      </c>
      <c r="D30" s="49">
        <v>11</v>
      </c>
      <c r="E30" s="39">
        <v>11</v>
      </c>
      <c r="F30" s="48"/>
      <c r="G30" s="40"/>
      <c r="H30" s="41">
        <f>SUM(IF(C30&gt;C31,1,0),IF(D30&gt;D31,1,0),IF(E30&gt;E31,1,0),IF(F30&gt;F31,1,0),IF(G30&gt;G31,1,0))</f>
        <v>3</v>
      </c>
      <c r="I30" s="23"/>
      <c r="P30" s="36" t="s">
        <v>11</v>
      </c>
      <c r="Q30" s="47">
        <v>1</v>
      </c>
      <c r="R30" s="48">
        <v>11</v>
      </c>
      <c r="S30" s="49">
        <v>11</v>
      </c>
      <c r="T30" s="39">
        <v>11</v>
      </c>
      <c r="U30" s="48"/>
      <c r="V30" s="40"/>
      <c r="W30" s="41">
        <f>SUM(IF(R30&gt;R31,1,0),IF(S30&gt;S31,1,0),IF(T30&gt;T31,1,0),IF(U30&gt;U31,1,0),IF(V30&gt;V31,1,0))</f>
        <v>3</v>
      </c>
      <c r="X30" s="23"/>
    </row>
    <row r="31" spans="1:30" ht="16.2" thickBot="1" x14ac:dyDescent="0.35">
      <c r="A31" s="50">
        <v>3</v>
      </c>
      <c r="B31" s="51">
        <v>2</v>
      </c>
      <c r="C31" s="52">
        <v>3</v>
      </c>
      <c r="D31" s="53">
        <v>6</v>
      </c>
      <c r="E31" s="54">
        <v>5</v>
      </c>
      <c r="F31" s="52"/>
      <c r="G31" s="55"/>
      <c r="H31" s="56">
        <f>SUM(IF(C31&gt;C30,1,0),IF(D31&gt;D30,1,0),IF(E31&gt;E30,1,0),IF(F31&gt;F30,1,0),IF(G31&gt;G30,1,0))</f>
        <v>0</v>
      </c>
      <c r="I31" s="23"/>
      <c r="P31" s="50">
        <v>3</v>
      </c>
      <c r="Q31" s="51">
        <v>2</v>
      </c>
      <c r="R31" s="52">
        <v>3</v>
      </c>
      <c r="S31" s="53">
        <v>9</v>
      </c>
      <c r="T31" s="54">
        <v>5</v>
      </c>
      <c r="U31" s="52"/>
      <c r="V31" s="55"/>
      <c r="W31" s="56">
        <f>SUM(IF(R31&gt;R30,1,0),IF(S31&gt;S30,1,0),IF(T31&gt;T30,1,0),IF(U31&gt;U30,1,0),IF(V31&gt;V30,1,0))</f>
        <v>0</v>
      </c>
      <c r="X31" s="23"/>
    </row>
    <row r="32" spans="1:30" ht="16.2" thickTop="1" x14ac:dyDescent="0.3"/>
    <row r="34" spans="1:30" ht="16.2" thickBot="1" x14ac:dyDescent="0.35"/>
    <row r="35" spans="1:30" ht="16.2" thickBot="1" x14ac:dyDescent="0.35">
      <c r="A35" s="218" t="s">
        <v>35</v>
      </c>
      <c r="B35" s="219"/>
      <c r="C35" s="220" t="s">
        <v>0</v>
      </c>
      <c r="D35" s="221"/>
      <c r="E35" s="222"/>
      <c r="F35" s="223" t="s">
        <v>1</v>
      </c>
      <c r="G35" s="224"/>
      <c r="H35" s="224"/>
      <c r="I35" s="224"/>
      <c r="J35" s="224"/>
      <c r="K35" s="225"/>
      <c r="L35" s="1" t="s">
        <v>2</v>
      </c>
      <c r="P35" s="218" t="s">
        <v>115</v>
      </c>
      <c r="Q35" s="219"/>
      <c r="R35" s="220" t="s">
        <v>0</v>
      </c>
      <c r="S35" s="221"/>
      <c r="T35" s="222"/>
      <c r="U35" s="223" t="s">
        <v>1</v>
      </c>
      <c r="V35" s="224"/>
      <c r="W35" s="224"/>
      <c r="X35" s="224"/>
      <c r="Y35" s="224"/>
      <c r="Z35" s="225"/>
      <c r="AA35" s="1" t="s">
        <v>2</v>
      </c>
    </row>
    <row r="36" spans="1:30" ht="16.2" thickBot="1" x14ac:dyDescent="0.35">
      <c r="A36" s="226" t="s">
        <v>38</v>
      </c>
      <c r="B36" s="227"/>
      <c r="C36" s="228" t="s">
        <v>3</v>
      </c>
      <c r="D36" s="229"/>
      <c r="E36" s="230"/>
      <c r="F36" s="231" t="s">
        <v>4</v>
      </c>
      <c r="G36" s="232"/>
      <c r="H36" s="231" t="s">
        <v>5</v>
      </c>
      <c r="I36" s="231"/>
      <c r="J36" s="233" t="s">
        <v>6</v>
      </c>
      <c r="K36" s="231"/>
      <c r="L36" s="2" t="s">
        <v>7</v>
      </c>
      <c r="P36" s="226" t="s">
        <v>118</v>
      </c>
      <c r="Q36" s="227"/>
      <c r="R36" s="228" t="s">
        <v>3</v>
      </c>
      <c r="S36" s="229"/>
      <c r="T36" s="230"/>
      <c r="U36" s="231" t="s">
        <v>4</v>
      </c>
      <c r="V36" s="232"/>
      <c r="W36" s="231" t="s">
        <v>5</v>
      </c>
      <c r="X36" s="231"/>
      <c r="Y36" s="233" t="s">
        <v>6</v>
      </c>
      <c r="Z36" s="231"/>
      <c r="AA36" s="2" t="s">
        <v>7</v>
      </c>
    </row>
    <row r="37" spans="1:30" ht="16.2" thickBot="1" x14ac:dyDescent="0.35">
      <c r="A37" s="234" t="s">
        <v>8</v>
      </c>
      <c r="B37" s="235"/>
      <c r="C37" s="3">
        <v>1</v>
      </c>
      <c r="D37" s="3">
        <v>2</v>
      </c>
      <c r="E37" s="3">
        <v>3</v>
      </c>
      <c r="F37" s="4" t="s">
        <v>9</v>
      </c>
      <c r="G37" s="4" t="s">
        <v>10</v>
      </c>
      <c r="H37" s="4" t="s">
        <v>9</v>
      </c>
      <c r="I37" s="4" t="s">
        <v>10</v>
      </c>
      <c r="J37" s="4" t="s">
        <v>9</v>
      </c>
      <c r="K37" s="4" t="s">
        <v>10</v>
      </c>
      <c r="L37" s="5"/>
      <c r="O37" s="6"/>
      <c r="P37" s="234" t="s">
        <v>8</v>
      </c>
      <c r="Q37" s="235"/>
      <c r="R37" s="3">
        <v>1</v>
      </c>
      <c r="S37" s="3">
        <v>2</v>
      </c>
      <c r="T37" s="3">
        <v>3</v>
      </c>
      <c r="U37" s="4" t="s">
        <v>9</v>
      </c>
      <c r="V37" s="4" t="s">
        <v>10</v>
      </c>
      <c r="W37" s="4" t="s">
        <v>9</v>
      </c>
      <c r="X37" s="4" t="s">
        <v>10</v>
      </c>
      <c r="Y37" s="4" t="s">
        <v>9</v>
      </c>
      <c r="Z37" s="4" t="s">
        <v>10</v>
      </c>
      <c r="AA37" s="5"/>
      <c r="AD37" s="6"/>
    </row>
    <row r="38" spans="1:30" ht="16.2" thickBot="1" x14ac:dyDescent="0.35">
      <c r="A38" s="7">
        <v>1</v>
      </c>
      <c r="B38" s="58" t="s">
        <v>23</v>
      </c>
      <c r="C38" s="9"/>
      <c r="D38" s="10">
        <f>H47</f>
        <v>3</v>
      </c>
      <c r="E38" s="11">
        <f>H43</f>
        <v>3</v>
      </c>
      <c r="F38" s="10">
        <f>SUM(IF(D38=3,1,0),IF(E38=3,1,0))</f>
        <v>2</v>
      </c>
      <c r="G38" s="10">
        <f>SUM(IF(D38&lt;3,1,0),IF(E38&lt;3,1,0))</f>
        <v>0</v>
      </c>
      <c r="H38" s="12">
        <f>SUM(D38,E38)</f>
        <v>6</v>
      </c>
      <c r="I38" s="12">
        <f>SUM(C39,C40)</f>
        <v>0</v>
      </c>
      <c r="J38" s="12"/>
      <c r="K38" s="13"/>
      <c r="L38" s="14">
        <f>SUM(IF(G38=2,3),IF(G38=1,2),IF(G38=0,1))</f>
        <v>1</v>
      </c>
      <c r="P38" s="7">
        <v>1</v>
      </c>
      <c r="Q38" s="8" t="str">
        <f>L44</f>
        <v>Tom Irwin</v>
      </c>
      <c r="R38" s="9"/>
      <c r="S38" s="10">
        <f>W47</f>
        <v>3</v>
      </c>
      <c r="T38" s="11">
        <f>W43</f>
        <v>3</v>
      </c>
      <c r="U38" s="10">
        <f>SUM(IF(S38=3,1,0),IF(T38=3,1,0))</f>
        <v>2</v>
      </c>
      <c r="V38" s="10">
        <f>SUM(IF(S38&lt;3,1,0),IF(T38&lt;3,1,0))</f>
        <v>0</v>
      </c>
      <c r="W38" s="12">
        <f>SUM(S38,T38)</f>
        <v>6</v>
      </c>
      <c r="X38" s="12">
        <f>SUM(R39,R40)</f>
        <v>0</v>
      </c>
      <c r="Y38" s="12"/>
      <c r="Z38" s="13"/>
      <c r="AA38" s="14">
        <f>SUM(IF(V38=2,3),IF(V38=1,2),IF(V38=0,1))</f>
        <v>1</v>
      </c>
    </row>
    <row r="39" spans="1:30" ht="16.2" thickBot="1" x14ac:dyDescent="0.35">
      <c r="A39" s="7">
        <v>2</v>
      </c>
      <c r="B39" s="57" t="s">
        <v>24</v>
      </c>
      <c r="C39" s="10">
        <v>0</v>
      </c>
      <c r="D39" s="9"/>
      <c r="E39" s="10">
        <f>H45</f>
        <v>2</v>
      </c>
      <c r="F39" s="10">
        <f>SUM(IF(C39=3,1,0),IF(E39=3,1,0))</f>
        <v>0</v>
      </c>
      <c r="G39" s="10">
        <f>SUM(IF(C39&lt;3,1,0),IF(E39&lt;3,1,0))</f>
        <v>2</v>
      </c>
      <c r="H39" s="12">
        <f>SUM(C39,E39)</f>
        <v>2</v>
      </c>
      <c r="I39" s="12">
        <f>SUM(D38,D40)</f>
        <v>3</v>
      </c>
      <c r="J39" s="12"/>
      <c r="K39" s="13"/>
      <c r="L39" s="14">
        <f>SUM(IF(G39=2,3),IF(G39=1,2),IF(G39=0,1))</f>
        <v>3</v>
      </c>
      <c r="P39" s="7">
        <v>2</v>
      </c>
      <c r="Q39" s="8" t="str">
        <f>L95</f>
        <v>Junior Close</v>
      </c>
      <c r="R39" s="10">
        <v>0</v>
      </c>
      <c r="S39" s="9"/>
      <c r="T39" s="10">
        <f>W45</f>
        <v>3</v>
      </c>
      <c r="U39" s="10">
        <f>SUM(IF(R39=3,1,0),IF(T39=3,1,0))</f>
        <v>1</v>
      </c>
      <c r="V39" s="10">
        <f>SUM(IF(R39&lt;3,1,0),IF(T39&lt;3,1,0))</f>
        <v>1</v>
      </c>
      <c r="W39" s="12">
        <f>SUM(R39,T39)</f>
        <v>3</v>
      </c>
      <c r="X39" s="12">
        <f>SUM(S38,S40)</f>
        <v>3</v>
      </c>
      <c r="Y39" s="12"/>
      <c r="Z39" s="13"/>
      <c r="AA39" s="14">
        <f>SUM(IF(V39=2,3),IF(V39=1,2),IF(V39=0,1))</f>
        <v>2</v>
      </c>
    </row>
    <row r="40" spans="1:30" ht="16.2" thickBot="1" x14ac:dyDescent="0.35">
      <c r="A40" s="7">
        <v>3</v>
      </c>
      <c r="B40" s="57" t="s">
        <v>25</v>
      </c>
      <c r="C40" s="10">
        <v>0</v>
      </c>
      <c r="D40" s="10">
        <v>0</v>
      </c>
      <c r="E40" s="9"/>
      <c r="F40" s="10">
        <f>SUM(IF(C40=3,1,0),IF(D40=3,1,0))</f>
        <v>0</v>
      </c>
      <c r="G40" s="10">
        <f>SUM(IF(C40&lt;3,1,0),IF(D40&lt;3,1,0))</f>
        <v>2</v>
      </c>
      <c r="H40" s="12">
        <f>SUM(C40,D40)</f>
        <v>0</v>
      </c>
      <c r="I40" s="12">
        <f>SUM(E38,E39)</f>
        <v>5</v>
      </c>
      <c r="J40" s="12"/>
      <c r="K40" s="13"/>
      <c r="L40" s="14">
        <v>2</v>
      </c>
      <c r="P40" s="7">
        <v>3</v>
      </c>
      <c r="Q40" s="8" t="str">
        <f>L28</f>
        <v>Daniel McFaul</v>
      </c>
      <c r="R40" s="10">
        <v>0</v>
      </c>
      <c r="S40" s="10">
        <v>0</v>
      </c>
      <c r="T40" s="9"/>
      <c r="U40" s="10">
        <f>SUM(IF(R40=3,1,0),IF(S40=3,1,0))</f>
        <v>0</v>
      </c>
      <c r="V40" s="10">
        <f>SUM(IF(R40&lt;3,1,0),IF(S40&lt;3,1,0))</f>
        <v>2</v>
      </c>
      <c r="W40" s="12">
        <f>SUM(R40,S40)</f>
        <v>0</v>
      </c>
      <c r="X40" s="12">
        <f>SUM(T38,T39)</f>
        <v>6</v>
      </c>
      <c r="Y40" s="12"/>
      <c r="Z40" s="13"/>
      <c r="AA40" s="14">
        <f>SUM(IF(V40=2,3),IF(V40=1,2),IF(V40=0,1))</f>
        <v>3</v>
      </c>
    </row>
    <row r="42" spans="1:30" ht="16.2" thickBot="1" x14ac:dyDescent="0.35">
      <c r="K42" s="15"/>
      <c r="L42" s="15"/>
      <c r="Z42" s="15"/>
      <c r="AA42" s="15"/>
    </row>
    <row r="43" spans="1:30" ht="16.8" thickTop="1" thickBot="1" x14ac:dyDescent="0.35">
      <c r="A43" s="16" t="s">
        <v>11</v>
      </c>
      <c r="B43" s="17">
        <v>1</v>
      </c>
      <c r="C43" s="18">
        <v>11</v>
      </c>
      <c r="D43" s="19">
        <v>11</v>
      </c>
      <c r="E43" s="19">
        <v>11</v>
      </c>
      <c r="F43" s="20"/>
      <c r="G43" s="21"/>
      <c r="H43" s="22">
        <f>SUM(IF(C43&gt;C44,1,0),IF(D43&gt;D44,1,0),IF(E43&gt;E44,1,0),IF(F43&gt;F44,1,0),IF(G43&gt;G44,1,0))</f>
        <v>3</v>
      </c>
      <c r="I43" s="23"/>
      <c r="J43" s="24"/>
      <c r="K43" s="25" t="s">
        <v>12</v>
      </c>
      <c r="L43" s="26" t="s">
        <v>13</v>
      </c>
      <c r="P43" s="16" t="s">
        <v>11</v>
      </c>
      <c r="Q43" s="17">
        <v>1</v>
      </c>
      <c r="R43" s="18">
        <v>11</v>
      </c>
      <c r="S43" s="19">
        <v>11</v>
      </c>
      <c r="T43" s="19">
        <v>9</v>
      </c>
      <c r="U43" s="20">
        <v>7</v>
      </c>
      <c r="V43" s="21">
        <v>11</v>
      </c>
      <c r="W43" s="22">
        <f>SUM(IF(R43&gt;R44,1,0),IF(S43&gt;S44,1,0),IF(T43&gt;T44,1,0),IF(U43&gt;U44,1,0),IF(V43&gt;V44,1,0))</f>
        <v>3</v>
      </c>
      <c r="X43" s="23"/>
      <c r="Y43" s="24"/>
      <c r="Z43" s="25" t="s">
        <v>12</v>
      </c>
      <c r="AA43" s="26" t="s">
        <v>13</v>
      </c>
    </row>
    <row r="44" spans="1:30" ht="16.2" thickBot="1" x14ac:dyDescent="0.35">
      <c r="A44" s="27">
        <v>2</v>
      </c>
      <c r="B44" s="28">
        <v>3</v>
      </c>
      <c r="C44" s="29">
        <v>4</v>
      </c>
      <c r="D44" s="30">
        <v>5</v>
      </c>
      <c r="E44" s="31">
        <v>6</v>
      </c>
      <c r="F44" s="32"/>
      <c r="G44" s="33"/>
      <c r="H44" s="34">
        <f>SUM(IF(C44&gt;C43,1,0),IF(D44&gt;D43,1,0),IF(E44&gt;E43,1,0),IF(F44&gt;F43,1,0),IF(G44&gt;G43,1,0))</f>
        <v>0</v>
      </c>
      <c r="I44" s="23"/>
      <c r="J44" s="24"/>
      <c r="K44" s="24" t="s">
        <v>14</v>
      </c>
      <c r="L44" s="35" t="str">
        <f>_xlfn.XLOOKUP(N44,L38:L40,B38:B40)</f>
        <v>Tom Irwin</v>
      </c>
      <c r="N44">
        <v>1</v>
      </c>
      <c r="P44" s="27">
        <v>2</v>
      </c>
      <c r="Q44" s="28">
        <v>3</v>
      </c>
      <c r="R44" s="29">
        <v>2</v>
      </c>
      <c r="S44" s="30">
        <v>4</v>
      </c>
      <c r="T44" s="31">
        <v>11</v>
      </c>
      <c r="U44" s="32">
        <v>11</v>
      </c>
      <c r="V44" s="33">
        <v>8</v>
      </c>
      <c r="W44" s="34">
        <f>SUM(IF(R44&gt;R43,1,0),IF(S44&gt;S43,1,0),IF(T44&gt;T43,1,0),IF(U44&gt;U43,1,0),IF(V44&gt;V43,1,0))</f>
        <v>2</v>
      </c>
      <c r="X44" s="23"/>
      <c r="Y44" s="24"/>
      <c r="Z44" s="24" t="s">
        <v>14</v>
      </c>
      <c r="AA44" s="35" t="str">
        <f>_xlfn.XLOOKUP(AC44,AA38:AA40,Q38:Q40)</f>
        <v>Tom Irwin</v>
      </c>
      <c r="AC44">
        <v>1</v>
      </c>
    </row>
    <row r="45" spans="1:30" ht="16.2" thickTop="1" x14ac:dyDescent="0.3">
      <c r="A45" s="36" t="s">
        <v>11</v>
      </c>
      <c r="B45" s="37">
        <v>2</v>
      </c>
      <c r="C45" s="38">
        <v>11</v>
      </c>
      <c r="D45" s="39">
        <v>11</v>
      </c>
      <c r="E45" s="39">
        <v>6</v>
      </c>
      <c r="F45" s="38">
        <v>13</v>
      </c>
      <c r="G45" s="40">
        <v>8</v>
      </c>
      <c r="H45" s="41">
        <f>SUM(IF(C45&gt;C46,1,0),IF(D45&gt;D46,1,0),IF(E45&gt;E46,1,0),IF(F45&gt;F46,1,0),IF(G45&gt;G46,1,0))</f>
        <v>2</v>
      </c>
      <c r="I45" s="23"/>
      <c r="J45" s="24"/>
      <c r="K45" s="42" t="s">
        <v>15</v>
      </c>
      <c r="L45" s="43" t="str">
        <f>B40</f>
        <v>Sam Brennan</v>
      </c>
      <c r="N45">
        <v>2</v>
      </c>
      <c r="P45" s="36" t="s">
        <v>11</v>
      </c>
      <c r="Q45" s="37">
        <v>2</v>
      </c>
      <c r="R45" s="38">
        <v>14</v>
      </c>
      <c r="S45" s="39">
        <v>11</v>
      </c>
      <c r="T45" s="39">
        <v>11</v>
      </c>
      <c r="U45" s="38">
        <v>11</v>
      </c>
      <c r="V45" s="40"/>
      <c r="W45" s="41">
        <f>SUM(IF(R45&gt;R46,1,0),IF(S45&gt;S46,1,0),IF(T45&gt;T46,1,0),IF(U45&gt;U46,1,0),IF(V45&gt;V46,1,0))</f>
        <v>3</v>
      </c>
      <c r="X45" s="23"/>
      <c r="Y45" s="24"/>
      <c r="Z45" s="42" t="s">
        <v>15</v>
      </c>
      <c r="AA45" s="43" t="str">
        <f>_xlfn.XLOOKUP(AC45,AA38:AA40,Q38:Q40)</f>
        <v>Junior Close</v>
      </c>
      <c r="AC45">
        <v>2</v>
      </c>
    </row>
    <row r="46" spans="1:30" ht="16.2" thickBot="1" x14ac:dyDescent="0.35">
      <c r="A46" s="27">
        <v>1</v>
      </c>
      <c r="B46" s="44">
        <v>3</v>
      </c>
      <c r="C46" s="29">
        <v>13</v>
      </c>
      <c r="D46" s="31">
        <v>5</v>
      </c>
      <c r="E46" s="31">
        <v>11</v>
      </c>
      <c r="F46" s="29">
        <v>11</v>
      </c>
      <c r="G46" s="45">
        <v>11</v>
      </c>
      <c r="H46" s="34">
        <f>SUM(IF(C46&gt;C45,1,0),IF(D46&gt;D45,1,0),IF(E46&gt;E45,1,0),IF(F46&gt;F45,1,0),IF(G46&gt;G45,1,0))</f>
        <v>3</v>
      </c>
      <c r="I46" s="23"/>
      <c r="J46" s="24"/>
      <c r="K46" s="26" t="s">
        <v>16</v>
      </c>
      <c r="L46" s="46" t="str">
        <f>_xlfn.XLOOKUP(N46,L38:L40,B38:B40)</f>
        <v>Conor Sheehan</v>
      </c>
      <c r="N46">
        <v>3</v>
      </c>
      <c r="P46" s="27">
        <v>1</v>
      </c>
      <c r="Q46" s="44">
        <v>3</v>
      </c>
      <c r="R46" s="29">
        <v>12</v>
      </c>
      <c r="S46" s="31">
        <v>13</v>
      </c>
      <c r="T46" s="31">
        <v>6</v>
      </c>
      <c r="U46" s="29">
        <v>1</v>
      </c>
      <c r="V46" s="45"/>
      <c r="W46" s="34">
        <f>SUM(IF(R46&gt;R45,1,0),IF(S46&gt;S45,1,0),IF(T46&gt;T45,1,0),IF(U46&gt;U45,1,0),IF(V46&gt;V45,1,0))</f>
        <v>1</v>
      </c>
      <c r="X46" s="23"/>
      <c r="Y46" s="24"/>
      <c r="Z46" s="26" t="s">
        <v>16</v>
      </c>
      <c r="AA46" s="46" t="str">
        <f>_xlfn.XLOOKUP(AC46,AA38:AA40,Q38:Q40)</f>
        <v>Daniel McFaul</v>
      </c>
      <c r="AC46">
        <v>3</v>
      </c>
    </row>
    <row r="47" spans="1:30" ht="16.2" thickTop="1" x14ac:dyDescent="0.3">
      <c r="A47" s="36" t="s">
        <v>11</v>
      </c>
      <c r="B47" s="47">
        <v>1</v>
      </c>
      <c r="C47" s="48">
        <v>11</v>
      </c>
      <c r="D47" s="49">
        <v>11</v>
      </c>
      <c r="E47" s="39">
        <v>11</v>
      </c>
      <c r="F47" s="48"/>
      <c r="G47" s="40"/>
      <c r="H47" s="41">
        <f>SUM(IF(C47&gt;C48,1,0),IF(D47&gt;D48,1,0),IF(E47&gt;E48,1,0),IF(F47&gt;F48,1,0),IF(G47&gt;G48,1,0))</f>
        <v>3</v>
      </c>
      <c r="I47" s="23"/>
      <c r="P47" s="36" t="s">
        <v>11</v>
      </c>
      <c r="Q47" s="47">
        <v>1</v>
      </c>
      <c r="R47" s="48">
        <v>11</v>
      </c>
      <c r="S47" s="49">
        <v>10</v>
      </c>
      <c r="T47" s="39">
        <v>13</v>
      </c>
      <c r="U47" s="48">
        <v>11</v>
      </c>
      <c r="V47" s="40"/>
      <c r="W47" s="41">
        <f>SUM(IF(R47&gt;R48,1,0),IF(S47&gt;S48,1,0),IF(T47&gt;T48,1,0),IF(U47&gt;U48,1,0),IF(V47&gt;V48,1,0))</f>
        <v>3</v>
      </c>
      <c r="X47" s="23"/>
    </row>
    <row r="48" spans="1:30" ht="16.2" thickBot="1" x14ac:dyDescent="0.35">
      <c r="A48" s="50">
        <v>3</v>
      </c>
      <c r="B48" s="51">
        <v>2</v>
      </c>
      <c r="C48" s="52">
        <v>7</v>
      </c>
      <c r="D48" s="53">
        <v>8</v>
      </c>
      <c r="E48" s="54">
        <v>5</v>
      </c>
      <c r="F48" s="52"/>
      <c r="G48" s="55"/>
      <c r="H48" s="56">
        <f>SUM(IF(C48&gt;C47,1,0),IF(D48&gt;D47,1,0),IF(E48&gt;E47,1,0),IF(F48&gt;F47,1,0),IF(G48&gt;G47,1,0))</f>
        <v>0</v>
      </c>
      <c r="I48" s="23"/>
      <c r="P48" s="50">
        <v>3</v>
      </c>
      <c r="Q48" s="51">
        <v>2</v>
      </c>
      <c r="R48" s="52">
        <v>9</v>
      </c>
      <c r="S48" s="53">
        <v>12</v>
      </c>
      <c r="T48" s="54">
        <v>11</v>
      </c>
      <c r="U48" s="52">
        <v>6</v>
      </c>
      <c r="V48" s="55"/>
      <c r="W48" s="56">
        <f>SUM(IF(R48&gt;R47,1,0),IF(S48&gt;S47,1,0),IF(T48&gt;T47,1,0),IF(U48&gt;U47,1,0),IF(V48&gt;V47,1,0))</f>
        <v>1</v>
      </c>
      <c r="X48" s="23"/>
    </row>
    <row r="49" spans="1:30" ht="16.2" thickTop="1" x14ac:dyDescent="0.3"/>
    <row r="51" spans="1:30" ht="16.2" thickBot="1" x14ac:dyDescent="0.35"/>
    <row r="52" spans="1:30" ht="16.2" thickBot="1" x14ac:dyDescent="0.35">
      <c r="A52" s="218" t="s">
        <v>35</v>
      </c>
      <c r="B52" s="219"/>
      <c r="C52" s="220" t="s">
        <v>0</v>
      </c>
      <c r="D52" s="221"/>
      <c r="E52" s="222"/>
      <c r="F52" s="223" t="s">
        <v>1</v>
      </c>
      <c r="G52" s="224"/>
      <c r="H52" s="224"/>
      <c r="I52" s="224"/>
      <c r="J52" s="224"/>
      <c r="K52" s="225"/>
      <c r="L52" s="1" t="s">
        <v>2</v>
      </c>
      <c r="P52" s="218" t="s">
        <v>115</v>
      </c>
      <c r="Q52" s="219"/>
      <c r="R52" s="220" t="s">
        <v>0</v>
      </c>
      <c r="S52" s="221"/>
      <c r="T52" s="222"/>
      <c r="U52" s="223" t="s">
        <v>1</v>
      </c>
      <c r="V52" s="224"/>
      <c r="W52" s="224"/>
      <c r="X52" s="224"/>
      <c r="Y52" s="224"/>
      <c r="Z52" s="225"/>
      <c r="AA52" s="1" t="s">
        <v>2</v>
      </c>
    </row>
    <row r="53" spans="1:30" ht="16.2" thickBot="1" x14ac:dyDescent="0.35">
      <c r="A53" s="226" t="s">
        <v>39</v>
      </c>
      <c r="B53" s="227"/>
      <c r="C53" s="228" t="s">
        <v>3</v>
      </c>
      <c r="D53" s="229"/>
      <c r="E53" s="230"/>
      <c r="F53" s="231" t="s">
        <v>4</v>
      </c>
      <c r="G53" s="232"/>
      <c r="H53" s="231" t="s">
        <v>5</v>
      </c>
      <c r="I53" s="231"/>
      <c r="J53" s="233" t="s">
        <v>6</v>
      </c>
      <c r="K53" s="231"/>
      <c r="L53" s="2" t="s">
        <v>7</v>
      </c>
      <c r="P53" s="226" t="s">
        <v>119</v>
      </c>
      <c r="Q53" s="227"/>
      <c r="R53" s="228" t="s">
        <v>3</v>
      </c>
      <c r="S53" s="229"/>
      <c r="T53" s="230"/>
      <c r="U53" s="231" t="s">
        <v>4</v>
      </c>
      <c r="V53" s="232"/>
      <c r="W53" s="231" t="s">
        <v>5</v>
      </c>
      <c r="X53" s="231"/>
      <c r="Y53" s="233" t="s">
        <v>6</v>
      </c>
      <c r="Z53" s="231"/>
      <c r="AA53" s="2" t="s">
        <v>7</v>
      </c>
    </row>
    <row r="54" spans="1:30" ht="16.2" thickBot="1" x14ac:dyDescent="0.35">
      <c r="A54" s="234" t="s">
        <v>8</v>
      </c>
      <c r="B54" s="235"/>
      <c r="C54" s="3">
        <v>1</v>
      </c>
      <c r="D54" s="3">
        <v>2</v>
      </c>
      <c r="E54" s="3">
        <v>3</v>
      </c>
      <c r="F54" s="4" t="s">
        <v>9</v>
      </c>
      <c r="G54" s="4" t="s">
        <v>10</v>
      </c>
      <c r="H54" s="4" t="s">
        <v>9</v>
      </c>
      <c r="I54" s="4" t="s">
        <v>10</v>
      </c>
      <c r="J54" s="4" t="s">
        <v>9</v>
      </c>
      <c r="K54" s="4" t="s">
        <v>10</v>
      </c>
      <c r="L54" s="5"/>
      <c r="O54" s="6"/>
      <c r="P54" s="234" t="s">
        <v>8</v>
      </c>
      <c r="Q54" s="235"/>
      <c r="R54" s="3">
        <v>1</v>
      </c>
      <c r="S54" s="3">
        <v>2</v>
      </c>
      <c r="T54" s="3">
        <v>3</v>
      </c>
      <c r="U54" s="4" t="s">
        <v>9</v>
      </c>
      <c r="V54" s="4" t="s">
        <v>10</v>
      </c>
      <c r="W54" s="4" t="s">
        <v>9</v>
      </c>
      <c r="X54" s="4" t="s">
        <v>10</v>
      </c>
      <c r="Y54" s="4" t="s">
        <v>9</v>
      </c>
      <c r="Z54" s="4" t="s">
        <v>10</v>
      </c>
      <c r="AA54" s="5"/>
      <c r="AD54" s="6"/>
    </row>
    <row r="55" spans="1:30" ht="16.2" thickBot="1" x14ac:dyDescent="0.35">
      <c r="A55" s="7">
        <v>1</v>
      </c>
      <c r="B55" s="57" t="s">
        <v>26</v>
      </c>
      <c r="C55" s="9"/>
      <c r="D55" s="10">
        <f>H64</f>
        <v>3</v>
      </c>
      <c r="E55" s="11">
        <f>H60</f>
        <v>3</v>
      </c>
      <c r="F55" s="10">
        <f>SUM(IF(D55=3,1,0),IF(E55=3,1,0))</f>
        <v>2</v>
      </c>
      <c r="G55" s="10">
        <f>SUM(IF(D55&lt;3,1,0),IF(E55&lt;3,1,0))</f>
        <v>0</v>
      </c>
      <c r="H55" s="12">
        <f>SUM(D55,E55)</f>
        <v>6</v>
      </c>
      <c r="I55" s="12">
        <f>SUM(C56,C57)</f>
        <v>0</v>
      </c>
      <c r="J55" s="12"/>
      <c r="K55" s="13"/>
      <c r="L55" s="14">
        <f>SUM(IF(G55=2,3),IF(G55=1,2),IF(G55=0,1))</f>
        <v>1</v>
      </c>
      <c r="P55" s="7">
        <v>1</v>
      </c>
      <c r="Q55" s="8" t="str">
        <f>L61</f>
        <v>Aedan McGivern</v>
      </c>
      <c r="R55" s="9"/>
      <c r="S55" s="10">
        <f>W64</f>
        <v>1</v>
      </c>
      <c r="T55" s="11">
        <f>W60</f>
        <v>3</v>
      </c>
      <c r="U55" s="10">
        <f>SUM(IF(S55=3,1,0),IF(T55=3,1,0))</f>
        <v>1</v>
      </c>
      <c r="V55" s="10">
        <f>SUM(IF(S55&lt;3,1,0),IF(T55&lt;3,1,0))</f>
        <v>1</v>
      </c>
      <c r="W55" s="12">
        <f>SUM(S55,T55)</f>
        <v>4</v>
      </c>
      <c r="X55" s="12">
        <f>SUM(R56,R57)</f>
        <v>0</v>
      </c>
      <c r="Y55" s="12"/>
      <c r="Z55" s="13"/>
      <c r="AA55" s="14">
        <f>SUM(IF(V55=2,3),IF(V55=1,2),IF(V55=0,1))</f>
        <v>2</v>
      </c>
    </row>
    <row r="56" spans="1:30" ht="16.2" thickBot="1" x14ac:dyDescent="0.35">
      <c r="A56" s="7">
        <v>2</v>
      </c>
      <c r="B56" s="57" t="s">
        <v>27</v>
      </c>
      <c r="C56" s="10">
        <v>0</v>
      </c>
      <c r="D56" s="9"/>
      <c r="E56" s="10">
        <f>H62</f>
        <v>3</v>
      </c>
      <c r="F56" s="10">
        <f>SUM(IF(C56=3,1,0),IF(E56=3,1,0))</f>
        <v>1</v>
      </c>
      <c r="G56" s="10">
        <f>SUM(IF(C56&lt;3,1,0),IF(E56&lt;3,1,0))</f>
        <v>1</v>
      </c>
      <c r="H56" s="12">
        <f>SUM(C56,E56)</f>
        <v>3</v>
      </c>
      <c r="I56" s="12">
        <f>SUM(D55,D57)</f>
        <v>3</v>
      </c>
      <c r="J56" s="12"/>
      <c r="K56" s="13"/>
      <c r="L56" s="14">
        <f>SUM(IF(G56=2,3),IF(G56=1,2),IF(G56=0,1))</f>
        <v>2</v>
      </c>
      <c r="P56" s="7">
        <v>2</v>
      </c>
      <c r="Q56" s="8" t="str">
        <f>L78</f>
        <v>Euan Hanna</v>
      </c>
      <c r="R56" s="10">
        <v>0</v>
      </c>
      <c r="S56" s="9"/>
      <c r="T56" s="10">
        <f>W62</f>
        <v>3</v>
      </c>
      <c r="U56" s="10">
        <f>SUM(IF(R56=3,1,0),IF(T56=3,1,0))</f>
        <v>1</v>
      </c>
      <c r="V56" s="10">
        <f>SUM(IF(R56&lt;3,1,0),IF(T56&lt;3,1,0))</f>
        <v>1</v>
      </c>
      <c r="W56" s="12">
        <f>SUM(R56,T56)</f>
        <v>3</v>
      </c>
      <c r="X56" s="12">
        <f>SUM(S55,S57)</f>
        <v>1</v>
      </c>
      <c r="Y56" s="12"/>
      <c r="Z56" s="13"/>
      <c r="AA56" s="14">
        <v>1</v>
      </c>
    </row>
    <row r="57" spans="1:30" ht="16.2" thickBot="1" x14ac:dyDescent="0.35">
      <c r="A57" s="7">
        <v>3</v>
      </c>
      <c r="B57" s="57" t="s">
        <v>28</v>
      </c>
      <c r="C57" s="10">
        <v>0</v>
      </c>
      <c r="D57" s="10">
        <v>0</v>
      </c>
      <c r="E57" s="9"/>
      <c r="F57" s="10">
        <f>SUM(IF(C57=3,1,0),IF(D57=3,1,0))</f>
        <v>0</v>
      </c>
      <c r="G57" s="10">
        <f>SUM(IF(C57&lt;3,1,0),IF(D57&lt;3,1,0))</f>
        <v>2</v>
      </c>
      <c r="H57" s="12">
        <f>SUM(C57,D57)</f>
        <v>0</v>
      </c>
      <c r="I57" s="12">
        <f>SUM(E55,E56)</f>
        <v>6</v>
      </c>
      <c r="J57" s="12"/>
      <c r="K57" s="13"/>
      <c r="L57" s="14">
        <f>SUM(IF(G57=2,3),IF(G57=1,2),IF(G57=0,1))</f>
        <v>3</v>
      </c>
      <c r="P57" s="7">
        <v>3</v>
      </c>
      <c r="Q57" s="8" t="str">
        <f>L11</f>
        <v>Conor Walsh</v>
      </c>
      <c r="R57" s="10">
        <v>0</v>
      </c>
      <c r="S57" s="10">
        <v>0</v>
      </c>
      <c r="T57" s="9"/>
      <c r="U57" s="10">
        <f>SUM(IF(R57=3,1,0),IF(S57=3,1,0))</f>
        <v>0</v>
      </c>
      <c r="V57" s="10">
        <f>SUM(IF(R57&lt;3,1,0),IF(S57&lt;3,1,0))</f>
        <v>2</v>
      </c>
      <c r="W57" s="12">
        <f>SUM(R57,S57)</f>
        <v>0</v>
      </c>
      <c r="X57" s="12">
        <f>SUM(T55,T56)</f>
        <v>6</v>
      </c>
      <c r="Y57" s="12"/>
      <c r="Z57" s="13"/>
      <c r="AA57" s="14">
        <f>SUM(IF(V57=2,3),IF(V57=1,2),IF(V57=0,1))</f>
        <v>3</v>
      </c>
    </row>
    <row r="59" spans="1:30" ht="16.2" thickBot="1" x14ac:dyDescent="0.35">
      <c r="K59" s="15"/>
      <c r="L59" s="15"/>
      <c r="Z59" s="15"/>
      <c r="AA59" s="15"/>
    </row>
    <row r="60" spans="1:30" ht="16.8" thickTop="1" thickBot="1" x14ac:dyDescent="0.35">
      <c r="A60" s="16" t="s">
        <v>11</v>
      </c>
      <c r="B60" s="17">
        <v>1</v>
      </c>
      <c r="C60" s="18">
        <v>11</v>
      </c>
      <c r="D60" s="19">
        <v>11</v>
      </c>
      <c r="E60" s="19">
        <v>11</v>
      </c>
      <c r="F60" s="20"/>
      <c r="G60" s="21"/>
      <c r="H60" s="22">
        <f>SUM(IF(C60&gt;C61,1,0),IF(D60&gt;D61,1,0),IF(E60&gt;E61,1,0),IF(F60&gt;F61,1,0),IF(G60&gt;G61,1,0))</f>
        <v>3</v>
      </c>
      <c r="I60" s="23"/>
      <c r="J60" s="24"/>
      <c r="K60" s="25" t="s">
        <v>12</v>
      </c>
      <c r="L60" s="26" t="s">
        <v>13</v>
      </c>
      <c r="P60" s="16" t="s">
        <v>11</v>
      </c>
      <c r="Q60" s="17">
        <v>1</v>
      </c>
      <c r="R60" s="18">
        <v>11</v>
      </c>
      <c r="S60" s="19">
        <v>11</v>
      </c>
      <c r="T60" s="19">
        <v>11</v>
      </c>
      <c r="U60" s="20"/>
      <c r="V60" s="21"/>
      <c r="W60" s="22">
        <f>SUM(IF(R60&gt;R61,1,0),IF(S60&gt;S61,1,0),IF(T60&gt;T61,1,0),IF(U60&gt;U61,1,0),IF(V60&gt;V61,1,0))</f>
        <v>3</v>
      </c>
      <c r="X60" s="23"/>
      <c r="Y60" s="24"/>
      <c r="Z60" s="25" t="s">
        <v>12</v>
      </c>
      <c r="AA60" s="26" t="s">
        <v>13</v>
      </c>
    </row>
    <row r="61" spans="1:30" ht="16.2" thickBot="1" x14ac:dyDescent="0.35">
      <c r="A61" s="27">
        <v>2</v>
      </c>
      <c r="B61" s="28">
        <v>3</v>
      </c>
      <c r="C61" s="29">
        <v>9</v>
      </c>
      <c r="D61" s="30">
        <v>2</v>
      </c>
      <c r="E61" s="31">
        <v>7</v>
      </c>
      <c r="F61" s="32"/>
      <c r="G61" s="33"/>
      <c r="H61" s="34">
        <f>SUM(IF(C61&gt;C60,1,0),IF(D61&gt;D60,1,0),IF(E61&gt;E60,1,0),IF(F61&gt;F60,1,0),IF(G61&gt;G60,1,0))</f>
        <v>0</v>
      </c>
      <c r="I61" s="23"/>
      <c r="J61" s="24"/>
      <c r="K61" s="24" t="s">
        <v>14</v>
      </c>
      <c r="L61" s="35" t="str">
        <f>_xlfn.XLOOKUP(N61,L55:L57,B55:B57)</f>
        <v>Aedan McGivern</v>
      </c>
      <c r="N61">
        <v>1</v>
      </c>
      <c r="P61" s="27">
        <v>2</v>
      </c>
      <c r="Q61" s="28">
        <v>3</v>
      </c>
      <c r="R61" s="29">
        <v>5</v>
      </c>
      <c r="S61" s="30">
        <v>7</v>
      </c>
      <c r="T61" s="31">
        <v>6</v>
      </c>
      <c r="U61" s="32"/>
      <c r="V61" s="33"/>
      <c r="W61" s="34">
        <f>SUM(IF(R61&gt;R60,1,0),IF(S61&gt;S60,1,0),IF(T61&gt;T60,1,0),IF(U61&gt;U60,1,0),IF(V61&gt;V60,1,0))</f>
        <v>0</v>
      </c>
      <c r="X61" s="23"/>
      <c r="Y61" s="24"/>
      <c r="Z61" s="24" t="s">
        <v>14</v>
      </c>
      <c r="AA61" s="35" t="str">
        <f>_xlfn.XLOOKUP(AC61,AA55:AA57,Q55:Q57)</f>
        <v>Euan Hanna</v>
      </c>
      <c r="AC61">
        <v>1</v>
      </c>
    </row>
    <row r="62" spans="1:30" ht="16.2" thickTop="1" x14ac:dyDescent="0.3">
      <c r="A62" s="36" t="s">
        <v>11</v>
      </c>
      <c r="B62" s="37">
        <v>2</v>
      </c>
      <c r="C62" s="38">
        <v>16</v>
      </c>
      <c r="D62" s="39">
        <v>11</v>
      </c>
      <c r="E62" s="39">
        <v>11</v>
      </c>
      <c r="F62" s="38"/>
      <c r="G62" s="40"/>
      <c r="H62" s="41">
        <f>SUM(IF(C62&gt;C63,1,0),IF(D62&gt;D63,1,0),IF(E62&gt;E63,1,0),IF(F62&gt;F63,1,0),IF(G62&gt;G63,1,0))</f>
        <v>3</v>
      </c>
      <c r="I62" s="23"/>
      <c r="J62" s="24"/>
      <c r="K62" s="42" t="s">
        <v>15</v>
      </c>
      <c r="L62" s="43" t="str">
        <f>_xlfn.XLOOKUP(N62,L55:L57,B55:B57)</f>
        <v>Daniel Patterson</v>
      </c>
      <c r="N62">
        <v>2</v>
      </c>
      <c r="P62" s="36" t="s">
        <v>11</v>
      </c>
      <c r="Q62" s="37">
        <v>2</v>
      </c>
      <c r="R62" s="38">
        <v>11</v>
      </c>
      <c r="S62" s="39">
        <v>11</v>
      </c>
      <c r="T62" s="39">
        <v>11</v>
      </c>
      <c r="U62" s="38"/>
      <c r="V62" s="40"/>
      <c r="W62" s="41">
        <f>SUM(IF(R62&gt;R63,1,0),IF(S62&gt;S63,1,0),IF(T62&gt;T63,1,0),IF(U62&gt;U63,1,0),IF(V62&gt;V63,1,0))</f>
        <v>3</v>
      </c>
      <c r="X62" s="23"/>
      <c r="Y62" s="24"/>
      <c r="Z62" s="42" t="s">
        <v>15</v>
      </c>
      <c r="AA62" s="43" t="str">
        <f>_xlfn.XLOOKUP(AC62,AA55:AA57,Q55:Q57)</f>
        <v>Aedan McGivern</v>
      </c>
      <c r="AC62">
        <v>2</v>
      </c>
    </row>
    <row r="63" spans="1:30" ht="16.2" thickBot="1" x14ac:dyDescent="0.35">
      <c r="A63" s="27">
        <v>1</v>
      </c>
      <c r="B63" s="44">
        <v>3</v>
      </c>
      <c r="C63" s="29">
        <v>14</v>
      </c>
      <c r="D63" s="31">
        <v>4</v>
      </c>
      <c r="E63" s="31">
        <v>6</v>
      </c>
      <c r="F63" s="29"/>
      <c r="G63" s="45"/>
      <c r="H63" s="34">
        <f>SUM(IF(C63&gt;C62,1,0),IF(D63&gt;D62,1,0),IF(E63&gt;E62,1,0),IF(F63&gt;F62,1,0),IF(G63&gt;G62,1,0))</f>
        <v>0</v>
      </c>
      <c r="I63" s="23"/>
      <c r="J63" s="24"/>
      <c r="K63" s="26" t="s">
        <v>16</v>
      </c>
      <c r="L63" s="46" t="str">
        <f>_xlfn.XLOOKUP(N63,L55:L57,B55:B57)</f>
        <v>Jack Bailie</v>
      </c>
      <c r="N63">
        <v>3</v>
      </c>
      <c r="P63" s="27">
        <v>1</v>
      </c>
      <c r="Q63" s="44">
        <v>3</v>
      </c>
      <c r="R63" s="29">
        <v>0</v>
      </c>
      <c r="S63" s="31">
        <v>7</v>
      </c>
      <c r="T63" s="31">
        <v>2</v>
      </c>
      <c r="U63" s="29"/>
      <c r="V63" s="45"/>
      <c r="W63" s="34">
        <f>SUM(IF(R63&gt;R62,1,0),IF(S63&gt;S62,1,0),IF(T63&gt;T62,1,0),IF(U63&gt;U62,1,0),IF(V63&gt;V62,1,0))</f>
        <v>0</v>
      </c>
      <c r="X63" s="23"/>
      <c r="Y63" s="24"/>
      <c r="Z63" s="26" t="s">
        <v>16</v>
      </c>
      <c r="AA63" s="46" t="str">
        <f>_xlfn.XLOOKUP(AC63,AA55:AA57,Q55:Q57)</f>
        <v>Conor Walsh</v>
      </c>
      <c r="AC63">
        <v>3</v>
      </c>
    </row>
    <row r="64" spans="1:30" ht="16.2" thickTop="1" x14ac:dyDescent="0.3">
      <c r="A64" s="36" t="s">
        <v>11</v>
      </c>
      <c r="B64" s="47">
        <v>1</v>
      </c>
      <c r="C64" s="48">
        <v>11</v>
      </c>
      <c r="D64" s="49">
        <v>12</v>
      </c>
      <c r="E64" s="39">
        <v>5</v>
      </c>
      <c r="F64" s="48">
        <v>11</v>
      </c>
      <c r="G64" s="40"/>
      <c r="H64" s="41">
        <f>SUM(IF(C64&gt;C65,1,0),IF(D64&gt;D65,1,0),IF(E64&gt;E65,1,0),IF(F64&gt;F65,1,0),IF(G64&gt;G65,1,0))</f>
        <v>3</v>
      </c>
      <c r="I64" s="23"/>
      <c r="P64" s="36" t="s">
        <v>11</v>
      </c>
      <c r="Q64" s="47">
        <v>1</v>
      </c>
      <c r="R64" s="48">
        <v>13</v>
      </c>
      <c r="S64" s="49">
        <v>9</v>
      </c>
      <c r="T64" s="39">
        <v>2</v>
      </c>
      <c r="U64" s="48">
        <v>7</v>
      </c>
      <c r="V64" s="40"/>
      <c r="W64" s="41">
        <f>SUM(IF(R64&gt;R65,1,0),IF(S64&gt;S65,1,0),IF(T64&gt;T65,1,0),IF(U64&gt;U65,1,0),IF(V64&gt;V65,1,0))</f>
        <v>1</v>
      </c>
      <c r="X64" s="23"/>
    </row>
    <row r="65" spans="1:24" ht="16.2" thickBot="1" x14ac:dyDescent="0.35">
      <c r="A65" s="50">
        <v>3</v>
      </c>
      <c r="B65" s="51">
        <v>2</v>
      </c>
      <c r="C65" s="52">
        <v>6</v>
      </c>
      <c r="D65" s="53">
        <v>10</v>
      </c>
      <c r="E65" s="54">
        <v>11</v>
      </c>
      <c r="F65" s="52">
        <v>6</v>
      </c>
      <c r="G65" s="55"/>
      <c r="H65" s="56">
        <f>SUM(IF(C65&gt;C64,1,0),IF(D65&gt;D64,1,0),IF(E65&gt;E64,1,0),IF(F65&gt;F64,1,0),IF(G65&gt;G64,1,0))</f>
        <v>1</v>
      </c>
      <c r="I65" s="23"/>
      <c r="P65" s="50">
        <v>3</v>
      </c>
      <c r="Q65" s="51">
        <v>2</v>
      </c>
      <c r="R65" s="52">
        <v>11</v>
      </c>
      <c r="S65" s="53">
        <v>11</v>
      </c>
      <c r="T65" s="54">
        <v>11</v>
      </c>
      <c r="U65" s="52">
        <v>11</v>
      </c>
      <c r="V65" s="55"/>
      <c r="W65" s="56">
        <f>SUM(IF(R65&gt;R64,1,0),IF(S65&gt;S64,1,0),IF(T65&gt;T64,1,0),IF(U65&gt;U64,1,0),IF(V65&gt;V64,1,0))</f>
        <v>3</v>
      </c>
      <c r="X65" s="23"/>
    </row>
    <row r="66" spans="1:24" ht="16.2" thickTop="1" x14ac:dyDescent="0.3"/>
    <row r="68" spans="1:24" ht="16.2" thickBot="1" x14ac:dyDescent="0.35"/>
    <row r="69" spans="1:24" ht="16.2" thickBot="1" x14ac:dyDescent="0.35">
      <c r="A69" s="218" t="s">
        <v>35</v>
      </c>
      <c r="B69" s="219"/>
      <c r="C69" s="220" t="s">
        <v>0</v>
      </c>
      <c r="D69" s="221"/>
      <c r="E69" s="222"/>
      <c r="F69" s="223" t="s">
        <v>1</v>
      </c>
      <c r="G69" s="224"/>
      <c r="H69" s="224"/>
      <c r="I69" s="224"/>
      <c r="J69" s="224"/>
      <c r="K69" s="225"/>
      <c r="L69" s="1" t="s">
        <v>2</v>
      </c>
    </row>
    <row r="70" spans="1:24" ht="16.2" thickBot="1" x14ac:dyDescent="0.35">
      <c r="A70" s="226" t="s">
        <v>40</v>
      </c>
      <c r="B70" s="227"/>
      <c r="C70" s="228" t="s">
        <v>3</v>
      </c>
      <c r="D70" s="229"/>
      <c r="E70" s="230"/>
      <c r="F70" s="231" t="s">
        <v>4</v>
      </c>
      <c r="G70" s="232"/>
      <c r="H70" s="231" t="s">
        <v>5</v>
      </c>
      <c r="I70" s="231"/>
      <c r="J70" s="233" t="s">
        <v>6</v>
      </c>
      <c r="K70" s="231"/>
      <c r="L70" s="2" t="s">
        <v>7</v>
      </c>
    </row>
    <row r="71" spans="1:24" ht="16.2" thickBot="1" x14ac:dyDescent="0.35">
      <c r="A71" s="234" t="s">
        <v>8</v>
      </c>
      <c r="B71" s="235"/>
      <c r="C71" s="3">
        <v>1</v>
      </c>
      <c r="D71" s="3">
        <v>2</v>
      </c>
      <c r="E71" s="3">
        <v>3</v>
      </c>
      <c r="F71" s="4" t="s">
        <v>9</v>
      </c>
      <c r="G71" s="4" t="s">
        <v>10</v>
      </c>
      <c r="H71" s="4" t="s">
        <v>9</v>
      </c>
      <c r="I71" s="4" t="s">
        <v>10</v>
      </c>
      <c r="J71" s="4" t="s">
        <v>9</v>
      </c>
      <c r="K71" s="4" t="s">
        <v>10</v>
      </c>
      <c r="L71" s="5"/>
      <c r="O71" s="6"/>
    </row>
    <row r="72" spans="1:24" ht="16.2" thickBot="1" x14ac:dyDescent="0.35">
      <c r="A72" s="7">
        <v>1</v>
      </c>
      <c r="B72" s="57" t="s">
        <v>29</v>
      </c>
      <c r="C72" s="9"/>
      <c r="D72" s="10">
        <f>H81</f>
        <v>2</v>
      </c>
      <c r="E72" s="11">
        <f>H77</f>
        <v>3</v>
      </c>
      <c r="F72" s="10">
        <f>SUM(IF(D72=3,1,0),IF(E72=3,1,0))</f>
        <v>1</v>
      </c>
      <c r="G72" s="10">
        <f>SUM(IF(D72&lt;3,1,0),IF(E72&lt;3,1,0))</f>
        <v>1</v>
      </c>
      <c r="H72" s="12">
        <f>SUM(D72,E72)</f>
        <v>5</v>
      </c>
      <c r="I72" s="12">
        <f>SUM(C73,C74)</f>
        <v>0</v>
      </c>
      <c r="J72" s="12"/>
      <c r="K72" s="13"/>
      <c r="L72" s="14">
        <f>SUM(IF(G72=2,3),IF(G72=1,2),IF(G72=0,1))</f>
        <v>2</v>
      </c>
    </row>
    <row r="73" spans="1:24" ht="16.2" thickBot="1" x14ac:dyDescent="0.35">
      <c r="A73" s="7">
        <v>2</v>
      </c>
      <c r="B73" s="57" t="s">
        <v>30</v>
      </c>
      <c r="C73" s="10">
        <v>0</v>
      </c>
      <c r="D73" s="9"/>
      <c r="E73" s="10">
        <f>H79</f>
        <v>3</v>
      </c>
      <c r="F73" s="10">
        <f>SUM(IF(C73=3,1,0),IF(E73=3,1,0))</f>
        <v>1</v>
      </c>
      <c r="G73" s="10">
        <f>SUM(IF(C73&lt;3,1,0),IF(E73&lt;3,1,0))</f>
        <v>1</v>
      </c>
      <c r="H73" s="12">
        <f>SUM(C73,E73)</f>
        <v>3</v>
      </c>
      <c r="I73" s="12">
        <f>SUM(D72,D74)</f>
        <v>2</v>
      </c>
      <c r="J73" s="12"/>
      <c r="K73" s="13"/>
      <c r="L73" s="14">
        <v>1</v>
      </c>
    </row>
    <row r="74" spans="1:24" ht="16.2" thickBot="1" x14ac:dyDescent="0.35">
      <c r="A74" s="7">
        <v>3</v>
      </c>
      <c r="B74" s="57" t="s">
        <v>31</v>
      </c>
      <c r="C74" s="10">
        <v>0</v>
      </c>
      <c r="D74" s="10">
        <v>0</v>
      </c>
      <c r="E74" s="9"/>
      <c r="F74" s="10">
        <f>SUM(IF(C74=3,1,0),IF(D74=3,1,0))</f>
        <v>0</v>
      </c>
      <c r="G74" s="10">
        <f>SUM(IF(C74&lt;3,1,0),IF(D74&lt;3,1,0))</f>
        <v>2</v>
      </c>
      <c r="H74" s="12">
        <f>SUM(C74,D74)</f>
        <v>0</v>
      </c>
      <c r="I74" s="12">
        <f>SUM(E72,E73)</f>
        <v>6</v>
      </c>
      <c r="J74" s="12"/>
      <c r="K74" s="13"/>
      <c r="L74" s="14">
        <f>SUM(IF(G74=2,3),IF(G74=1,2),IF(G74=0,1))</f>
        <v>3</v>
      </c>
    </row>
    <row r="76" spans="1:24" ht="16.2" thickBot="1" x14ac:dyDescent="0.35">
      <c r="K76" s="15"/>
      <c r="L76" s="15"/>
    </row>
    <row r="77" spans="1:24" ht="16.8" thickTop="1" thickBot="1" x14ac:dyDescent="0.35">
      <c r="A77" s="16" t="s">
        <v>11</v>
      </c>
      <c r="B77" s="17">
        <v>1</v>
      </c>
      <c r="C77" s="18">
        <v>11</v>
      </c>
      <c r="D77" s="19">
        <v>11</v>
      </c>
      <c r="E77" s="19">
        <v>11</v>
      </c>
      <c r="F77" s="20"/>
      <c r="G77" s="21"/>
      <c r="H77" s="22">
        <f>SUM(IF(C77&gt;C78,1,0),IF(D77&gt;D78,1,0),IF(E77&gt;E78,1,0),IF(F77&gt;F78,1,0),IF(G77&gt;G78,1,0))</f>
        <v>3</v>
      </c>
      <c r="I77" s="23"/>
      <c r="J77" s="24"/>
      <c r="K77" s="25" t="s">
        <v>12</v>
      </c>
      <c r="L77" s="26" t="s">
        <v>13</v>
      </c>
    </row>
    <row r="78" spans="1:24" ht="16.2" thickBot="1" x14ac:dyDescent="0.35">
      <c r="A78" s="27">
        <v>2</v>
      </c>
      <c r="B78" s="28">
        <v>3</v>
      </c>
      <c r="C78" s="29">
        <v>4</v>
      </c>
      <c r="D78" s="30">
        <v>1</v>
      </c>
      <c r="E78" s="31">
        <v>6</v>
      </c>
      <c r="F78" s="32"/>
      <c r="G78" s="33"/>
      <c r="H78" s="34">
        <f>SUM(IF(C78&gt;C77,1,0),IF(D78&gt;D77,1,0),IF(E78&gt;E77,1,0),IF(F78&gt;F77,1,0),IF(G78&gt;G77,1,0))</f>
        <v>0</v>
      </c>
      <c r="I78" s="23"/>
      <c r="J78" s="24"/>
      <c r="K78" s="24" t="s">
        <v>14</v>
      </c>
      <c r="L78" s="35" t="str">
        <f>B73</f>
        <v>Euan Hanna</v>
      </c>
      <c r="N78">
        <v>1</v>
      </c>
    </row>
    <row r="79" spans="1:24" ht="16.2" thickTop="1" x14ac:dyDescent="0.3">
      <c r="A79" s="36" t="s">
        <v>11</v>
      </c>
      <c r="B79" s="37">
        <v>2</v>
      </c>
      <c r="C79" s="38">
        <v>11</v>
      </c>
      <c r="D79" s="39">
        <v>11</v>
      </c>
      <c r="E79" s="39">
        <v>11</v>
      </c>
      <c r="F79" s="38"/>
      <c r="G79" s="40"/>
      <c r="H79" s="41">
        <f>SUM(IF(C79&gt;C80,1,0),IF(D79&gt;D80,1,0),IF(E79&gt;E80,1,0),IF(F79&gt;F80,1,0),IF(G79&gt;G80,1,0))</f>
        <v>3</v>
      </c>
      <c r="I79" s="23"/>
      <c r="J79" s="24"/>
      <c r="K79" s="42" t="s">
        <v>15</v>
      </c>
      <c r="L79" s="43" t="str">
        <f>_xlfn.XLOOKUP(N79,L72:L74,B72:B74)</f>
        <v>Bruce Tan</v>
      </c>
      <c r="N79">
        <v>2</v>
      </c>
    </row>
    <row r="80" spans="1:24" ht="16.2" thickBot="1" x14ac:dyDescent="0.35">
      <c r="A80" s="27">
        <v>1</v>
      </c>
      <c r="B80" s="44">
        <v>3</v>
      </c>
      <c r="C80" s="29">
        <v>3</v>
      </c>
      <c r="D80" s="31">
        <v>5</v>
      </c>
      <c r="E80" s="31">
        <v>5</v>
      </c>
      <c r="F80" s="29"/>
      <c r="G80" s="45"/>
      <c r="H80" s="34">
        <f>SUM(IF(C80&gt;C79,1,0),IF(D80&gt;D79,1,0),IF(E80&gt;E79,1,0),IF(F80&gt;F79,1,0),IF(G80&gt;G79,1,0))</f>
        <v>0</v>
      </c>
      <c r="I80" s="23"/>
      <c r="J80" s="24"/>
      <c r="K80" s="26" t="s">
        <v>16</v>
      </c>
      <c r="L80" s="46" t="str">
        <f>_xlfn.XLOOKUP(N80,L72:L74,B72:B74)</f>
        <v>Harrison Yeun</v>
      </c>
      <c r="N80">
        <v>3</v>
      </c>
    </row>
    <row r="81" spans="1:15" ht="16.2" thickTop="1" x14ac:dyDescent="0.3">
      <c r="A81" s="36" t="s">
        <v>11</v>
      </c>
      <c r="B81" s="47">
        <v>1</v>
      </c>
      <c r="C81" s="48">
        <v>4</v>
      </c>
      <c r="D81" s="49">
        <v>11</v>
      </c>
      <c r="E81" s="39">
        <v>6</v>
      </c>
      <c r="F81" s="48">
        <v>11</v>
      </c>
      <c r="G81" s="40">
        <v>8</v>
      </c>
      <c r="H81" s="41">
        <f>SUM(IF(C81&gt;C82,1,0),IF(D81&gt;D82,1,0),IF(E81&gt;E82,1,0),IF(F81&gt;F82,1,0),IF(G81&gt;G82,1,0))</f>
        <v>2</v>
      </c>
      <c r="I81" s="23"/>
    </row>
    <row r="82" spans="1:15" ht="16.2" thickBot="1" x14ac:dyDescent="0.35">
      <c r="A82" s="50">
        <v>3</v>
      </c>
      <c r="B82" s="51">
        <v>2</v>
      </c>
      <c r="C82" s="52">
        <v>11</v>
      </c>
      <c r="D82" s="53">
        <v>6</v>
      </c>
      <c r="E82" s="54">
        <v>11</v>
      </c>
      <c r="F82" s="52">
        <v>9</v>
      </c>
      <c r="G82" s="55">
        <v>11</v>
      </c>
      <c r="H82" s="56">
        <f>SUM(IF(C82&gt;C81,1,0),IF(D82&gt;D81,1,0),IF(E82&gt;E81,1,0),IF(F82&gt;F81,1,0),IF(G82&gt;G81,1,0))</f>
        <v>3</v>
      </c>
      <c r="I82" s="23"/>
    </row>
    <row r="83" spans="1:15" ht="16.2" thickTop="1" x14ac:dyDescent="0.3"/>
    <row r="85" spans="1:15" ht="16.2" thickBot="1" x14ac:dyDescent="0.35"/>
    <row r="86" spans="1:15" ht="16.2" thickBot="1" x14ac:dyDescent="0.35">
      <c r="A86" s="218" t="s">
        <v>35</v>
      </c>
      <c r="B86" s="219"/>
      <c r="C86" s="220" t="s">
        <v>0</v>
      </c>
      <c r="D86" s="221"/>
      <c r="E86" s="222"/>
      <c r="F86" s="223" t="s">
        <v>1</v>
      </c>
      <c r="G86" s="224"/>
      <c r="H86" s="224"/>
      <c r="I86" s="224"/>
      <c r="J86" s="224"/>
      <c r="K86" s="225"/>
      <c r="L86" s="1" t="s">
        <v>2</v>
      </c>
    </row>
    <row r="87" spans="1:15" ht="16.2" thickBot="1" x14ac:dyDescent="0.35">
      <c r="A87" s="226" t="s">
        <v>41</v>
      </c>
      <c r="B87" s="227"/>
      <c r="C87" s="228" t="s">
        <v>3</v>
      </c>
      <c r="D87" s="229"/>
      <c r="E87" s="230"/>
      <c r="F87" s="231" t="s">
        <v>4</v>
      </c>
      <c r="G87" s="232"/>
      <c r="H87" s="231" t="s">
        <v>5</v>
      </c>
      <c r="I87" s="231"/>
      <c r="J87" s="233" t="s">
        <v>6</v>
      </c>
      <c r="K87" s="231"/>
      <c r="L87" s="2" t="s">
        <v>7</v>
      </c>
    </row>
    <row r="88" spans="1:15" ht="16.2" thickBot="1" x14ac:dyDescent="0.35">
      <c r="A88" s="234" t="s">
        <v>8</v>
      </c>
      <c r="B88" s="235"/>
      <c r="C88" s="3">
        <v>1</v>
      </c>
      <c r="D88" s="3">
        <v>2</v>
      </c>
      <c r="E88" s="3">
        <v>3</v>
      </c>
      <c r="F88" s="4" t="s">
        <v>9</v>
      </c>
      <c r="G88" s="4" t="s">
        <v>10</v>
      </c>
      <c r="H88" s="4" t="s">
        <v>9</v>
      </c>
      <c r="I88" s="4" t="s">
        <v>10</v>
      </c>
      <c r="J88" s="4" t="s">
        <v>9</v>
      </c>
      <c r="K88" s="4" t="s">
        <v>10</v>
      </c>
      <c r="L88" s="5"/>
      <c r="O88" s="6"/>
    </row>
    <row r="89" spans="1:15" ht="16.2" thickBot="1" x14ac:dyDescent="0.35">
      <c r="A89" s="7">
        <v>1</v>
      </c>
      <c r="B89" s="58" t="s">
        <v>32</v>
      </c>
      <c r="C89" s="9"/>
      <c r="D89" s="10">
        <f>H98</f>
        <v>3</v>
      </c>
      <c r="E89" s="11">
        <f>H94</f>
        <v>3</v>
      </c>
      <c r="F89" s="10">
        <f>SUM(IF(D89=3,1,0),IF(E89=3,1,0))</f>
        <v>2</v>
      </c>
      <c r="G89" s="10">
        <f>SUM(IF(D89&lt;3,1,0),IF(E89&lt;3,1,0))</f>
        <v>0</v>
      </c>
      <c r="H89" s="12">
        <f>SUM(D89,E89)</f>
        <v>6</v>
      </c>
      <c r="I89" s="12">
        <f>SUM(C90,C91)</f>
        <v>0</v>
      </c>
      <c r="J89" s="12"/>
      <c r="K89" s="13"/>
      <c r="L89" s="14">
        <f>SUM(IF(G89=2,3),IF(G89=1,2),IF(G89=0,1))</f>
        <v>1</v>
      </c>
    </row>
    <row r="90" spans="1:15" ht="16.2" thickBot="1" x14ac:dyDescent="0.35">
      <c r="A90" s="7">
        <v>2</v>
      </c>
      <c r="B90" s="57" t="s">
        <v>33</v>
      </c>
      <c r="C90" s="10">
        <v>0</v>
      </c>
      <c r="D90" s="9"/>
      <c r="E90" s="10">
        <f>H96</f>
        <v>3</v>
      </c>
      <c r="F90" s="10">
        <f>SUM(IF(C90=3,1,0),IF(E90=3,1,0))</f>
        <v>1</v>
      </c>
      <c r="G90" s="10">
        <f>SUM(IF(C90&lt;3,1,0),IF(E90&lt;3,1,0))</f>
        <v>1</v>
      </c>
      <c r="H90" s="12">
        <f>SUM(C90,E90)</f>
        <v>3</v>
      </c>
      <c r="I90" s="12">
        <f>SUM(D89,D91)</f>
        <v>3</v>
      </c>
      <c r="J90" s="12"/>
      <c r="K90" s="13"/>
      <c r="L90" s="14">
        <f>SUM(IF(G90=2,3),IF(G90=1,2),IF(G90=0,1))</f>
        <v>2</v>
      </c>
    </row>
    <row r="91" spans="1:15" ht="16.2" thickBot="1" x14ac:dyDescent="0.35">
      <c r="A91" s="7">
        <v>3</v>
      </c>
      <c r="B91" s="57" t="s">
        <v>34</v>
      </c>
      <c r="C91" s="10">
        <v>0</v>
      </c>
      <c r="D91" s="10">
        <v>0</v>
      </c>
      <c r="E91" s="9"/>
      <c r="F91" s="10">
        <f>SUM(IF(C91=3,1,0),IF(D91=3,1,0))</f>
        <v>0</v>
      </c>
      <c r="G91" s="10">
        <f>SUM(IF(C91&lt;3,1,0),IF(D91&lt;3,1,0))</f>
        <v>2</v>
      </c>
      <c r="H91" s="12">
        <f>SUM(C91,D91)</f>
        <v>0</v>
      </c>
      <c r="I91" s="12">
        <f>SUM(E89,E90)</f>
        <v>6</v>
      </c>
      <c r="J91" s="12"/>
      <c r="K91" s="13"/>
      <c r="L91" s="14">
        <f>SUM(IF(G91=2,3),IF(G91=1,2),IF(G91=0,1))</f>
        <v>3</v>
      </c>
    </row>
    <row r="93" spans="1:15" ht="16.2" thickBot="1" x14ac:dyDescent="0.35">
      <c r="K93" s="15"/>
      <c r="L93" s="15"/>
    </row>
    <row r="94" spans="1:15" ht="16.8" thickTop="1" thickBot="1" x14ac:dyDescent="0.35">
      <c r="A94" s="16" t="s">
        <v>11</v>
      </c>
      <c r="B94" s="17">
        <v>1</v>
      </c>
      <c r="C94" s="18">
        <v>11</v>
      </c>
      <c r="D94" s="19">
        <v>11</v>
      </c>
      <c r="E94" s="19">
        <v>11</v>
      </c>
      <c r="F94" s="20"/>
      <c r="G94" s="21"/>
      <c r="H94" s="22">
        <f>SUM(IF(C94&gt;C95,1,0),IF(D94&gt;D95,1,0),IF(E94&gt;E95,1,0),IF(F94&gt;F95,1,0),IF(G94&gt;G95,1,0))</f>
        <v>3</v>
      </c>
      <c r="I94" s="23"/>
      <c r="J94" s="24"/>
      <c r="K94" s="25" t="s">
        <v>12</v>
      </c>
      <c r="L94" s="26" t="s">
        <v>13</v>
      </c>
    </row>
    <row r="95" spans="1:15" ht="16.2" thickBot="1" x14ac:dyDescent="0.35">
      <c r="A95" s="27">
        <v>2</v>
      </c>
      <c r="B95" s="28">
        <v>3</v>
      </c>
      <c r="C95" s="29">
        <v>3</v>
      </c>
      <c r="D95" s="30">
        <v>3</v>
      </c>
      <c r="E95" s="31">
        <v>6</v>
      </c>
      <c r="F95" s="32"/>
      <c r="G95" s="33"/>
      <c r="H95" s="34">
        <f>SUM(IF(C95&gt;C94,1,0),IF(D95&gt;D94,1,0),IF(E95&gt;E94,1,0),IF(F95&gt;F94,1,0),IF(G95&gt;G94,1,0))</f>
        <v>0</v>
      </c>
      <c r="I95" s="23"/>
      <c r="J95" s="24"/>
      <c r="K95" s="24" t="s">
        <v>14</v>
      </c>
      <c r="L95" s="35" t="str">
        <f>_xlfn.XLOOKUP(N95,L89:L91,B89:B91)</f>
        <v>Junior Close</v>
      </c>
      <c r="N95">
        <v>1</v>
      </c>
    </row>
    <row r="96" spans="1:15" ht="16.2" thickTop="1" x14ac:dyDescent="0.3">
      <c r="A96" s="36" t="s">
        <v>11</v>
      </c>
      <c r="B96" s="37">
        <v>2</v>
      </c>
      <c r="C96" s="38">
        <v>11</v>
      </c>
      <c r="D96" s="39">
        <v>5</v>
      </c>
      <c r="E96" s="39">
        <v>14</v>
      </c>
      <c r="F96" s="38">
        <v>9</v>
      </c>
      <c r="G96" s="40">
        <v>12</v>
      </c>
      <c r="H96" s="41">
        <f>SUM(IF(C96&gt;C97,1,0),IF(D96&gt;D97,1,0),IF(E96&gt;E97,1,0),IF(F96&gt;F97,1,0),IF(G96&gt;G97,1,0))</f>
        <v>3</v>
      </c>
      <c r="I96" s="23"/>
      <c r="J96" s="24"/>
      <c r="K96" s="42" t="s">
        <v>15</v>
      </c>
      <c r="L96" s="43" t="str">
        <f>_xlfn.XLOOKUP(N96,L89:L91,B89:B91)</f>
        <v>Ben Dickson</v>
      </c>
      <c r="N96">
        <v>2</v>
      </c>
    </row>
    <row r="97" spans="1:14" ht="16.2" thickBot="1" x14ac:dyDescent="0.35">
      <c r="A97" s="27">
        <v>1</v>
      </c>
      <c r="B97" s="44">
        <v>3</v>
      </c>
      <c r="C97" s="29">
        <v>8</v>
      </c>
      <c r="D97" s="31">
        <v>11</v>
      </c>
      <c r="E97" s="31">
        <v>12</v>
      </c>
      <c r="F97" s="29">
        <v>11</v>
      </c>
      <c r="G97" s="45">
        <v>10</v>
      </c>
      <c r="H97" s="34">
        <f>SUM(IF(C97&gt;C96,1,0),IF(D97&gt;D96,1,0),IF(E97&gt;E96,1,0),IF(F97&gt;F96,1,0),IF(G97&gt;G96,1,0))</f>
        <v>2</v>
      </c>
      <c r="I97" s="23"/>
      <c r="J97" s="24"/>
      <c r="K97" s="26" t="s">
        <v>16</v>
      </c>
      <c r="L97" s="46" t="str">
        <f>_xlfn.XLOOKUP(N97,L89:L91,B89:B91)</f>
        <v>Alex Browne</v>
      </c>
      <c r="N97">
        <v>3</v>
      </c>
    </row>
    <row r="98" spans="1:14" ht="16.2" thickTop="1" x14ac:dyDescent="0.3">
      <c r="A98" s="36" t="s">
        <v>11</v>
      </c>
      <c r="B98" s="47">
        <v>1</v>
      </c>
      <c r="C98" s="48">
        <v>11</v>
      </c>
      <c r="D98" s="49">
        <v>11</v>
      </c>
      <c r="E98" s="39">
        <v>11</v>
      </c>
      <c r="F98" s="48"/>
      <c r="G98" s="40"/>
      <c r="H98" s="41">
        <f>SUM(IF(C98&gt;C99,1,0),IF(D98&gt;D99,1,0),IF(E98&gt;E99,1,0),IF(F98&gt;F99,1,0),IF(G98&gt;G99,1,0))</f>
        <v>3</v>
      </c>
      <c r="I98" s="23"/>
    </row>
    <row r="99" spans="1:14" ht="16.2" thickBot="1" x14ac:dyDescent="0.35">
      <c r="A99" s="50">
        <v>3</v>
      </c>
      <c r="B99" s="51">
        <v>2</v>
      </c>
      <c r="C99" s="52">
        <v>7</v>
      </c>
      <c r="D99" s="53">
        <v>4</v>
      </c>
      <c r="E99" s="54">
        <v>8</v>
      </c>
      <c r="F99" s="52"/>
      <c r="G99" s="55"/>
      <c r="H99" s="56">
        <f>SUM(IF(C99&gt;C98,1,0),IF(D99&gt;D98,1,0),IF(E99&gt;E98,1,0),IF(F99&gt;F98,1,0),IF(G99&gt;G98,1,0))</f>
        <v>0</v>
      </c>
      <c r="I99" s="23"/>
    </row>
    <row r="100" spans="1:14" ht="16.2" thickTop="1" x14ac:dyDescent="0.3"/>
  </sheetData>
  <mergeCells count="91">
    <mergeCell ref="P54:Q54"/>
    <mergeCell ref="AD2:AE3"/>
    <mergeCell ref="P37:Q37"/>
    <mergeCell ref="P52:Q52"/>
    <mergeCell ref="R52:T52"/>
    <mergeCell ref="U52:Z52"/>
    <mergeCell ref="P53:Q53"/>
    <mergeCell ref="R53:T53"/>
    <mergeCell ref="U53:V53"/>
    <mergeCell ref="W53:X53"/>
    <mergeCell ref="Y53:Z53"/>
    <mergeCell ref="P20:Q20"/>
    <mergeCell ref="P35:Q35"/>
    <mergeCell ref="R35:T35"/>
    <mergeCell ref="U35:Z35"/>
    <mergeCell ref="P36:Q36"/>
    <mergeCell ref="R36:T36"/>
    <mergeCell ref="U36:V36"/>
    <mergeCell ref="W36:X36"/>
    <mergeCell ref="Y36:Z36"/>
    <mergeCell ref="P18:Q18"/>
    <mergeCell ref="R18:T18"/>
    <mergeCell ref="U18:Z18"/>
    <mergeCell ref="P19:Q19"/>
    <mergeCell ref="R19:T19"/>
    <mergeCell ref="U19:V19"/>
    <mergeCell ref="W19:X19"/>
    <mergeCell ref="Y19:Z19"/>
    <mergeCell ref="A88:B88"/>
    <mergeCell ref="P1:Q1"/>
    <mergeCell ref="R1:T1"/>
    <mergeCell ref="U1:Z1"/>
    <mergeCell ref="P2:Q2"/>
    <mergeCell ref="R2:T2"/>
    <mergeCell ref="U2:V2"/>
    <mergeCell ref="W2:X2"/>
    <mergeCell ref="Y2:Z2"/>
    <mergeCell ref="P3:Q3"/>
    <mergeCell ref="A71:B71"/>
    <mergeCell ref="A86:B86"/>
    <mergeCell ref="C86:E86"/>
    <mergeCell ref="F86:K86"/>
    <mergeCell ref="A87:B87"/>
    <mergeCell ref="C87:E87"/>
    <mergeCell ref="F87:G87"/>
    <mergeCell ref="H87:I87"/>
    <mergeCell ref="J87:K87"/>
    <mergeCell ref="A54:B54"/>
    <mergeCell ref="A69:B69"/>
    <mergeCell ref="C69:E69"/>
    <mergeCell ref="F69:K69"/>
    <mergeCell ref="A70:B70"/>
    <mergeCell ref="C70:E70"/>
    <mergeCell ref="F70:G70"/>
    <mergeCell ref="H70:I70"/>
    <mergeCell ref="J70:K70"/>
    <mergeCell ref="A37:B37"/>
    <mergeCell ref="A52:B52"/>
    <mergeCell ref="C52:E52"/>
    <mergeCell ref="F52:K52"/>
    <mergeCell ref="A53:B53"/>
    <mergeCell ref="C53:E53"/>
    <mergeCell ref="F53:G53"/>
    <mergeCell ref="H53:I53"/>
    <mergeCell ref="J53:K53"/>
    <mergeCell ref="A20:B20"/>
    <mergeCell ref="A35:B35"/>
    <mergeCell ref="C35:E35"/>
    <mergeCell ref="F35:K35"/>
    <mergeCell ref="A36:B36"/>
    <mergeCell ref="C36:E36"/>
    <mergeCell ref="F36:G36"/>
    <mergeCell ref="H36:I36"/>
    <mergeCell ref="J36:K36"/>
    <mergeCell ref="A3:B3"/>
    <mergeCell ref="A18:B18"/>
    <mergeCell ref="C18:E18"/>
    <mergeCell ref="F18:K18"/>
    <mergeCell ref="A19:B19"/>
    <mergeCell ref="C19:E19"/>
    <mergeCell ref="F19:G19"/>
    <mergeCell ref="H19:I19"/>
    <mergeCell ref="J19:K19"/>
    <mergeCell ref="A1:B1"/>
    <mergeCell ref="C1:E1"/>
    <mergeCell ref="F1:K1"/>
    <mergeCell ref="A2:B2"/>
    <mergeCell ref="C2:E2"/>
    <mergeCell ref="F2:G2"/>
    <mergeCell ref="H2:I2"/>
    <mergeCell ref="J2:K2"/>
  </mergeCells>
  <hyperlinks>
    <hyperlink ref="AD2:AE3" location="Contents!A1" display="Contents" xr:uid="{6988AF0E-F6D7-3641-AB07-48703C654769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F7DF2-7940-884F-9422-33F5D1D31B1F}">
  <sheetPr>
    <tabColor theme="9" tint="0.39997558519241921"/>
  </sheetPr>
  <dimension ref="A2:R24"/>
  <sheetViews>
    <sheetView topLeftCell="A3" zoomScale="93" workbookViewId="0">
      <selection activeCell="Q3" sqref="Q3:R4"/>
    </sheetView>
  </sheetViews>
  <sheetFormatPr defaultColWidth="11.19921875" defaultRowHeight="15.6" x14ac:dyDescent="0.3"/>
  <cols>
    <col min="1" max="1" width="14.296875" customWidth="1"/>
    <col min="9" max="9" width="0" hidden="1" customWidth="1"/>
  </cols>
  <sheetData>
    <row r="2" spans="1:18" ht="16.2" thickBot="1" x14ac:dyDescent="0.35"/>
    <row r="3" spans="1:18" ht="16.2" thickBot="1" x14ac:dyDescent="0.35">
      <c r="A3" s="119" t="s">
        <v>121</v>
      </c>
      <c r="B3" s="120">
        <v>1</v>
      </c>
      <c r="C3" s="121">
        <v>2</v>
      </c>
      <c r="D3" s="121">
        <v>3</v>
      </c>
      <c r="E3" s="122">
        <v>4</v>
      </c>
      <c r="F3" s="119">
        <v>5</v>
      </c>
      <c r="G3" s="83" t="s">
        <v>122</v>
      </c>
      <c r="H3" s="123"/>
      <c r="L3" s="119" t="s">
        <v>123</v>
      </c>
      <c r="M3" s="120">
        <v>1</v>
      </c>
      <c r="N3" s="121">
        <v>2</v>
      </c>
      <c r="O3" s="121">
        <v>3</v>
      </c>
      <c r="P3" s="122">
        <v>4</v>
      </c>
      <c r="Q3" s="119">
        <v>5</v>
      </c>
      <c r="R3" s="83" t="s">
        <v>122</v>
      </c>
    </row>
    <row r="4" spans="1:18" ht="16.2" thickBot="1" x14ac:dyDescent="0.35">
      <c r="A4" s="124" t="str">
        <f>'19BKO'!B9</f>
        <v>Vincent Ni</v>
      </c>
      <c r="B4" s="125">
        <v>11</v>
      </c>
      <c r="C4" s="126">
        <v>11</v>
      </c>
      <c r="D4" s="126">
        <v>11</v>
      </c>
      <c r="E4" s="126"/>
      <c r="F4" s="127"/>
      <c r="G4" s="128">
        <f>SUM(IF(B4&gt;B5,1,0),IF(C4&gt;C5,1,0),IF(D4&gt;D5,1,0),IF(E4&gt;E5,1,0),IF(F4&gt;F5,1,0))</f>
        <v>3</v>
      </c>
      <c r="H4" s="123"/>
      <c r="L4" s="124" t="str">
        <f>F6</f>
        <v>Vincent Ni</v>
      </c>
      <c r="M4" s="125">
        <v>12</v>
      </c>
      <c r="N4" s="126">
        <v>11</v>
      </c>
      <c r="O4" s="126">
        <v>11</v>
      </c>
      <c r="P4" s="126"/>
      <c r="Q4" s="127"/>
      <c r="R4" s="128">
        <f>SUM(IF(M4&gt;M5,1,0),IF(N4&gt;N5,1,0),IF(O4&gt;O5,1,0),IF(P4&gt;P5,1,0),IF(Q4&gt;Q5,1,0))</f>
        <v>3</v>
      </c>
    </row>
    <row r="5" spans="1:18" ht="16.8" thickTop="1" thickBot="1" x14ac:dyDescent="0.35">
      <c r="A5" s="129" t="str">
        <f>'19BKO'!B15</f>
        <v>Junior Close</v>
      </c>
      <c r="B5" s="130">
        <v>9</v>
      </c>
      <c r="C5" s="131">
        <v>9</v>
      </c>
      <c r="D5" s="131">
        <v>4</v>
      </c>
      <c r="E5" s="131"/>
      <c r="F5" s="132"/>
      <c r="G5" s="26">
        <f>SUM(IF(B5&gt;B4,1,0),IF(C5&gt;C4,1,0),IF(D5&gt;D4,1,0),IF(E5&gt;E4,1,0),IF(F5&gt;F4,1,0))</f>
        <v>0</v>
      </c>
      <c r="H5" s="123"/>
      <c r="I5">
        <v>3</v>
      </c>
      <c r="L5" s="129" t="str">
        <f>F12</f>
        <v>Euan Hanna</v>
      </c>
      <c r="M5" s="130">
        <v>10</v>
      </c>
      <c r="N5" s="131">
        <v>6</v>
      </c>
      <c r="O5" s="131">
        <v>8</v>
      </c>
      <c r="P5" s="131"/>
      <c r="Q5" s="132"/>
      <c r="R5" s="26">
        <f>SUM(IF(M5&gt;M4,1,0),IF(N5&gt;N4,1,0),IF(O5&gt;O4,1,0),IF(P5&gt;P4,1,0),IF(Q5&gt;Q4,1,0))</f>
        <v>0</v>
      </c>
    </row>
    <row r="6" spans="1:18" ht="16.2" thickBot="1" x14ac:dyDescent="0.35">
      <c r="A6" s="237"/>
      <c r="B6" s="237"/>
      <c r="C6" s="237"/>
      <c r="D6" s="238"/>
      <c r="E6" s="133" t="s">
        <v>124</v>
      </c>
      <c r="F6" s="239" t="str">
        <f>_xlfn.XLOOKUP(I5,G4:G5,A4:A5)</f>
        <v>Vincent Ni</v>
      </c>
      <c r="G6" s="240"/>
      <c r="H6" s="123"/>
      <c r="L6" s="237"/>
      <c r="M6" s="237"/>
      <c r="N6" s="237"/>
      <c r="O6" s="238"/>
      <c r="P6" s="133" t="s">
        <v>124</v>
      </c>
      <c r="Q6" s="239" t="str">
        <f>_xlfn.XLOOKUP(I5,R4:R5,L4:L5,)</f>
        <v>Vincent Ni</v>
      </c>
      <c r="R6" s="240"/>
    </row>
    <row r="8" spans="1:18" ht="16.2" thickBot="1" x14ac:dyDescent="0.35"/>
    <row r="9" spans="1:18" ht="16.2" thickBot="1" x14ac:dyDescent="0.35">
      <c r="A9" s="119" t="s">
        <v>125</v>
      </c>
      <c r="B9" s="120">
        <v>1</v>
      </c>
      <c r="C9" s="121">
        <v>2</v>
      </c>
      <c r="D9" s="121">
        <v>3</v>
      </c>
      <c r="E9" s="121">
        <v>4</v>
      </c>
      <c r="F9" s="119">
        <v>5</v>
      </c>
      <c r="G9" s="83" t="s">
        <v>122</v>
      </c>
      <c r="L9" s="119" t="s">
        <v>126</v>
      </c>
      <c r="M9" s="120">
        <v>1</v>
      </c>
      <c r="N9" s="121">
        <v>2</v>
      </c>
      <c r="O9" s="121">
        <v>3</v>
      </c>
      <c r="P9" s="122">
        <v>4</v>
      </c>
      <c r="Q9" s="119">
        <v>5</v>
      </c>
      <c r="R9" s="83" t="s">
        <v>122</v>
      </c>
    </row>
    <row r="10" spans="1:18" ht="16.2" thickBot="1" x14ac:dyDescent="0.35">
      <c r="A10" s="127" t="str">
        <f>'19BKO'!B20</f>
        <v>Ben Dickson</v>
      </c>
      <c r="B10" s="134">
        <v>5</v>
      </c>
      <c r="C10" s="126">
        <v>7</v>
      </c>
      <c r="D10" s="126">
        <v>6</v>
      </c>
      <c r="E10" s="126"/>
      <c r="F10" s="124"/>
      <c r="G10" s="135">
        <f>SUM(IF(B10&gt;B11,1,0),IF(C10&gt;C11,1,0),IF(D10&gt;D11,1,0),IF(E10&gt;E11,1,0),IF(F10&gt;F11,1,0))</f>
        <v>0</v>
      </c>
      <c r="L10" s="124" t="str">
        <f>F18</f>
        <v>Tom Irwin</v>
      </c>
      <c r="M10" s="125">
        <v>4</v>
      </c>
      <c r="N10" s="126">
        <v>5</v>
      </c>
      <c r="O10" s="126">
        <v>7</v>
      </c>
      <c r="P10" s="126"/>
      <c r="Q10" s="127"/>
      <c r="R10" s="128">
        <f>SUM(IF(M10&gt;M11,1,0),IF(N10&gt;N11,1,0),IF(O10&gt;O11,1,0),IF(P10&gt;P11,1,0),IF(Q10&gt;Q11,1,0))</f>
        <v>0</v>
      </c>
    </row>
    <row r="11" spans="1:18" ht="16.8" thickTop="1" thickBot="1" x14ac:dyDescent="0.35">
      <c r="A11" s="129" t="str">
        <f>'19BKO'!B26</f>
        <v>Euan Hanna</v>
      </c>
      <c r="B11" s="130">
        <v>11</v>
      </c>
      <c r="C11" s="131">
        <v>11</v>
      </c>
      <c r="D11" s="131">
        <v>11</v>
      </c>
      <c r="E11" s="131"/>
      <c r="F11" s="136"/>
      <c r="G11" s="24">
        <f>SUM(IF(B11&gt;B10,1,0),IF(C11&gt;C10,1,0),IF(D11&gt;D10,1,0),IF(E11&gt;E10,1,0),IF(F11&gt;F10,1,0))</f>
        <v>3</v>
      </c>
      <c r="L11" s="129" t="str">
        <f>F24</f>
        <v>Ben Watson</v>
      </c>
      <c r="M11" s="130">
        <v>11</v>
      </c>
      <c r="N11" s="131">
        <v>11</v>
      </c>
      <c r="O11" s="131">
        <v>11</v>
      </c>
      <c r="P11" s="131"/>
      <c r="Q11" s="132"/>
      <c r="R11" s="26">
        <f>SUM(IF(M11&gt;M10,1,0),IF(N11&gt;N10,1,0),IF(O11&gt;O10,1,0),IF(P11&gt;P10,1,0),IF(Q11&gt;Q10,1,0))</f>
        <v>3</v>
      </c>
    </row>
    <row r="12" spans="1:18" ht="16.2" thickBot="1" x14ac:dyDescent="0.35">
      <c r="A12" s="237"/>
      <c r="B12" s="237"/>
      <c r="C12" s="237"/>
      <c r="D12" s="238"/>
      <c r="E12" s="133" t="s">
        <v>124</v>
      </c>
      <c r="F12" s="241" t="str">
        <f>_xlfn.XLOOKUP(I5,G10:G11,A10:A11)</f>
        <v>Euan Hanna</v>
      </c>
      <c r="G12" s="242"/>
      <c r="L12" s="237"/>
      <c r="M12" s="237"/>
      <c r="N12" s="237"/>
      <c r="O12" s="238"/>
      <c r="P12" s="133" t="s">
        <v>124</v>
      </c>
      <c r="Q12" s="239" t="str">
        <f>_xlfn.XLOOKUP(I5,R10:R11,L10:L11)</f>
        <v>Ben Watson</v>
      </c>
      <c r="R12" s="240"/>
    </row>
    <row r="14" spans="1:18" ht="16.2" thickBot="1" x14ac:dyDescent="0.35">
      <c r="G14" s="15"/>
    </row>
    <row r="15" spans="1:18" ht="16.2" thickBot="1" x14ac:dyDescent="0.35">
      <c r="A15" s="119" t="s">
        <v>127</v>
      </c>
      <c r="B15" s="120">
        <v>1</v>
      </c>
      <c r="C15" s="121">
        <v>2</v>
      </c>
      <c r="D15" s="121">
        <v>3</v>
      </c>
      <c r="E15" s="121">
        <v>4</v>
      </c>
      <c r="F15" s="119">
        <v>5</v>
      </c>
      <c r="G15" s="25" t="s">
        <v>122</v>
      </c>
    </row>
    <row r="16" spans="1:18" ht="16.2" thickBot="1" x14ac:dyDescent="0.35">
      <c r="A16" s="124" t="str">
        <f>'19BKO'!B31</f>
        <v>Tom Irwin</v>
      </c>
      <c r="B16" s="125">
        <v>11</v>
      </c>
      <c r="C16" s="126">
        <v>6</v>
      </c>
      <c r="D16" s="126">
        <v>11</v>
      </c>
      <c r="E16" s="126">
        <v>11</v>
      </c>
      <c r="F16" s="124"/>
      <c r="G16" s="135">
        <f>SUM(IF(B16&gt;B17,1,0),IF(C16&gt;C17,1,0),IF(D16&gt;D17,1,0),IF(E16&gt;E17,1,0),IF(F16&gt;F17,1,0))</f>
        <v>3</v>
      </c>
      <c r="L16" s="119" t="s">
        <v>128</v>
      </c>
      <c r="M16" s="120">
        <v>1</v>
      </c>
      <c r="N16" s="121">
        <v>2</v>
      </c>
      <c r="O16" s="121">
        <v>3</v>
      </c>
      <c r="P16" s="122">
        <v>4</v>
      </c>
      <c r="Q16" s="119">
        <v>5</v>
      </c>
      <c r="R16" s="83" t="s">
        <v>122</v>
      </c>
    </row>
    <row r="17" spans="1:18" ht="16.8" thickTop="1" thickBot="1" x14ac:dyDescent="0.35">
      <c r="A17" s="137" t="str">
        <f>'19BKO'!B37</f>
        <v>Bruce Tan</v>
      </c>
      <c r="B17" s="138">
        <v>5</v>
      </c>
      <c r="C17" s="131">
        <v>11</v>
      </c>
      <c r="D17" s="131">
        <v>7</v>
      </c>
      <c r="E17" s="131">
        <v>6</v>
      </c>
      <c r="F17" s="136"/>
      <c r="G17" s="24">
        <f>SUM(IF(B17&gt;B16,1,0),IF(C17&gt;C16,1,0),IF(D17&gt;D16,1,0),IF(E17&gt;E16,1,0),IF(F17&gt;F16,1,0))</f>
        <v>1</v>
      </c>
      <c r="L17" s="124" t="str">
        <f>Q6</f>
        <v>Vincent Ni</v>
      </c>
      <c r="M17" s="125">
        <v>8</v>
      </c>
      <c r="N17" s="126">
        <v>11</v>
      </c>
      <c r="O17" s="126">
        <v>11</v>
      </c>
      <c r="P17" s="126">
        <v>11</v>
      </c>
      <c r="Q17" s="127"/>
      <c r="R17" s="128">
        <f>SUM(IF(M17&gt;M18,1,0),IF(N17&gt;N18,1,0),IF(O17&gt;O18,1,0),IF(P17&gt;P18,1,0),IF(Q17&gt;Q18,1,0))</f>
        <v>3</v>
      </c>
    </row>
    <row r="18" spans="1:18" ht="16.2" thickBot="1" x14ac:dyDescent="0.35">
      <c r="A18" s="237"/>
      <c r="B18" s="237"/>
      <c r="C18" s="237"/>
      <c r="D18" s="238"/>
      <c r="E18" s="133" t="s">
        <v>124</v>
      </c>
      <c r="F18" s="241" t="str">
        <f>_xlfn.XLOOKUP(I5,G16:G17,A16:A17)</f>
        <v>Tom Irwin</v>
      </c>
      <c r="G18" s="242"/>
      <c r="L18" s="129" t="str">
        <f>Q12</f>
        <v>Ben Watson</v>
      </c>
      <c r="M18" s="130">
        <v>11</v>
      </c>
      <c r="N18" s="131">
        <v>5</v>
      </c>
      <c r="O18" s="131">
        <v>6</v>
      </c>
      <c r="P18" s="131">
        <v>9</v>
      </c>
      <c r="Q18" s="132"/>
      <c r="R18" s="26">
        <f>SUM(IF(M18&gt;M17,1,0),IF(N18&gt;N17,1,0),IF(O18&gt;O17,1,0),IF(P18&gt;P17,1,0),IF(Q18&gt;Q17,1,0))</f>
        <v>1</v>
      </c>
    </row>
    <row r="19" spans="1:18" ht="16.2" thickBot="1" x14ac:dyDescent="0.35">
      <c r="L19" s="237"/>
      <c r="M19" s="237"/>
      <c r="N19" s="237"/>
      <c r="O19" s="238"/>
      <c r="P19" s="133" t="s">
        <v>124</v>
      </c>
      <c r="Q19" s="239" t="str">
        <f>_xlfn.XLOOKUP(I5,R17:R18,L17:L18)</f>
        <v>Vincent Ni</v>
      </c>
      <c r="R19" s="240"/>
    </row>
    <row r="20" spans="1:18" ht="16.2" thickBot="1" x14ac:dyDescent="0.35"/>
    <row r="21" spans="1:18" ht="16.2" thickBot="1" x14ac:dyDescent="0.35">
      <c r="A21" s="119" t="s">
        <v>129</v>
      </c>
      <c r="B21" s="120">
        <v>1</v>
      </c>
      <c r="C21" s="121">
        <v>2</v>
      </c>
      <c r="D21" s="121">
        <v>3</v>
      </c>
      <c r="E21" s="121">
        <v>4</v>
      </c>
      <c r="F21" s="119">
        <v>5</v>
      </c>
      <c r="G21" s="83" t="s">
        <v>122</v>
      </c>
    </row>
    <row r="22" spans="1:18" ht="16.2" thickBot="1" x14ac:dyDescent="0.35">
      <c r="A22" s="124" t="str">
        <f>'19BKO'!B42</f>
        <v>Aedan McGivern</v>
      </c>
      <c r="B22" s="125">
        <v>5</v>
      </c>
      <c r="C22" s="126">
        <v>11</v>
      </c>
      <c r="D22" s="126">
        <v>8</v>
      </c>
      <c r="E22" s="126">
        <v>7</v>
      </c>
      <c r="F22" s="124"/>
      <c r="G22" s="135">
        <f>SUM(IF(B22&gt;B23,1,0),IF(C22&gt;C23,1,0),IF(D22&gt;D23,1,0),IF(E22&gt;E23,1,0),IF(F22&gt;F23,1,0))</f>
        <v>1</v>
      </c>
      <c r="Q22" s="243" t="s">
        <v>264</v>
      </c>
      <c r="R22" s="243"/>
    </row>
    <row r="23" spans="1:18" ht="16.8" thickTop="1" thickBot="1" x14ac:dyDescent="0.35">
      <c r="A23" s="137" t="str">
        <f>'19BKO'!B48</f>
        <v>Ben Watson</v>
      </c>
      <c r="B23" s="138">
        <v>11</v>
      </c>
      <c r="C23" s="131">
        <v>7</v>
      </c>
      <c r="D23" s="131">
        <v>11</v>
      </c>
      <c r="E23" s="131">
        <v>11</v>
      </c>
      <c r="F23" s="132"/>
      <c r="G23" s="24">
        <f>SUM(IF(B23&gt;B22,1,0),IF(C23&gt;C22,1,0),IF(D23&gt;D22,1,0),IF(E23&gt;E22,1,0),IF(F23&gt;F22,1,0))</f>
        <v>3</v>
      </c>
      <c r="Q23" s="243"/>
      <c r="R23" s="243"/>
    </row>
    <row r="24" spans="1:18" ht="16.2" thickBot="1" x14ac:dyDescent="0.35">
      <c r="A24" s="237"/>
      <c r="B24" s="237"/>
      <c r="C24" s="237"/>
      <c r="D24" s="238"/>
      <c r="E24" s="133" t="s">
        <v>124</v>
      </c>
      <c r="F24" s="241" t="str">
        <f>_xlfn.XLOOKUP(I5,G22:G23,A22:A23)</f>
        <v>Ben Watson</v>
      </c>
      <c r="G24" s="242"/>
    </row>
  </sheetData>
  <mergeCells count="15">
    <mergeCell ref="A18:D18"/>
    <mergeCell ref="F18:G18"/>
    <mergeCell ref="L19:O19"/>
    <mergeCell ref="Q19:R19"/>
    <mergeCell ref="A24:D24"/>
    <mergeCell ref="F24:G24"/>
    <mergeCell ref="Q22:R23"/>
    <mergeCell ref="A6:D6"/>
    <mergeCell ref="F6:G6"/>
    <mergeCell ref="L6:O6"/>
    <mergeCell ref="Q6:R6"/>
    <mergeCell ref="A12:D12"/>
    <mergeCell ref="F12:G12"/>
    <mergeCell ref="L12:O12"/>
    <mergeCell ref="Q12:R12"/>
  </mergeCells>
  <hyperlinks>
    <hyperlink ref="Q22:R23" location="Contents!A1" display="Contents" xr:uid="{ABBC46E5-44F7-5246-A0A5-C1212F6FB8A8}"/>
  </hyperlinks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1920B-960D-C64B-B54C-F295CB6C96F6}">
  <sheetPr>
    <tabColor theme="9" tint="0.39997558519241921"/>
  </sheetPr>
  <dimension ref="A1:P50"/>
  <sheetViews>
    <sheetView workbookViewId="0">
      <selection activeCell="Q3" sqref="Q3:R4"/>
    </sheetView>
  </sheetViews>
  <sheetFormatPr defaultColWidth="8.796875" defaultRowHeight="13.2" x14ac:dyDescent="0.25"/>
  <cols>
    <col min="1" max="1" width="4.69921875" style="139" customWidth="1"/>
    <col min="2" max="2" width="21.796875" style="139" bestFit="1" customWidth="1"/>
    <col min="3" max="3" width="4.5" style="139" customWidth="1"/>
    <col min="4" max="4" width="21.19921875" style="139" customWidth="1"/>
    <col min="5" max="5" width="4.5" style="139" customWidth="1"/>
    <col min="6" max="6" width="22.296875" style="139" bestFit="1" customWidth="1"/>
    <col min="7" max="7" width="4.5" style="139" customWidth="1"/>
    <col min="8" max="8" width="21.19921875" style="139" customWidth="1"/>
    <col min="9" max="9" width="4.5" style="139" customWidth="1"/>
    <col min="10" max="10" width="21.19921875" style="139" customWidth="1"/>
    <col min="11" max="16384" width="8.796875" style="139"/>
  </cols>
  <sheetData>
    <row r="1" spans="1:12" ht="22.8" x14ac:dyDescent="0.25">
      <c r="A1" s="244" t="s">
        <v>130</v>
      </c>
      <c r="B1" s="244"/>
      <c r="C1" s="244"/>
      <c r="D1" s="244"/>
      <c r="E1" s="244"/>
      <c r="F1" s="244"/>
      <c r="G1" s="244"/>
      <c r="H1" s="244"/>
      <c r="I1" s="244"/>
    </row>
    <row r="2" spans="1:12" ht="13.8" x14ac:dyDescent="0.25">
      <c r="A2" s="140"/>
      <c r="B2" s="140"/>
      <c r="C2" s="141"/>
      <c r="D2" s="142"/>
      <c r="E2" s="143"/>
      <c r="F2" s="144"/>
      <c r="G2" s="141"/>
      <c r="H2" s="145"/>
    </row>
    <row r="3" spans="1:12" x14ac:dyDescent="0.25">
      <c r="D3" s="245" t="s">
        <v>115</v>
      </c>
      <c r="E3" s="245"/>
      <c r="F3" s="245"/>
    </row>
    <row r="5" spans="1:12" ht="13.8" x14ac:dyDescent="0.25">
      <c r="B5" s="146"/>
      <c r="C5" s="147"/>
      <c r="D5" s="146"/>
      <c r="E5" s="147"/>
      <c r="F5" s="146"/>
    </row>
    <row r="6" spans="1:12" ht="15" x14ac:dyDescent="0.25">
      <c r="B6" s="148"/>
      <c r="C6" s="147"/>
      <c r="D6" s="148"/>
      <c r="E6" s="147"/>
      <c r="F6" s="148"/>
      <c r="H6" s="149"/>
    </row>
    <row r="7" spans="1:12" ht="13.8" x14ac:dyDescent="0.25">
      <c r="B7" s="150" t="s">
        <v>131</v>
      </c>
      <c r="C7" s="147"/>
      <c r="D7" s="150" t="s">
        <v>132</v>
      </c>
      <c r="E7" s="147"/>
      <c r="F7" s="150" t="s">
        <v>133</v>
      </c>
      <c r="H7" s="151" t="s">
        <v>134</v>
      </c>
    </row>
    <row r="8" spans="1:12" ht="15" x14ac:dyDescent="0.25">
      <c r="H8" s="149"/>
      <c r="K8" s="243" t="s">
        <v>264</v>
      </c>
      <c r="L8" s="243"/>
    </row>
    <row r="9" spans="1:12" ht="15.6" thickBot="1" x14ac:dyDescent="0.3">
      <c r="A9" s="152" t="s">
        <v>136</v>
      </c>
      <c r="B9" s="153" t="str">
        <f>'19B'!AA10</f>
        <v>Vincent Ni</v>
      </c>
      <c r="C9" s="154"/>
      <c r="D9" s="143"/>
      <c r="E9" s="141"/>
      <c r="F9" s="143"/>
      <c r="G9" s="143"/>
      <c r="H9" s="143"/>
      <c r="I9" s="141"/>
      <c r="J9" s="143"/>
      <c r="K9" s="243"/>
      <c r="L9" s="243"/>
    </row>
    <row r="10" spans="1:12" ht="13.8" x14ac:dyDescent="0.25">
      <c r="B10" s="143"/>
      <c r="C10" s="155"/>
      <c r="D10" s="143"/>
      <c r="E10" s="141"/>
      <c r="F10" s="143"/>
      <c r="G10" s="143"/>
      <c r="H10" s="143"/>
      <c r="I10" s="141"/>
      <c r="J10" s="143"/>
    </row>
    <row r="11" spans="1:12" ht="13.8" x14ac:dyDescent="0.25">
      <c r="B11" s="143"/>
      <c r="C11" s="156"/>
      <c r="D11" s="143"/>
      <c r="E11" s="141"/>
      <c r="F11" s="143"/>
      <c r="G11" s="143"/>
      <c r="H11" s="143"/>
      <c r="I11" s="141"/>
      <c r="J11" s="143"/>
    </row>
    <row r="12" spans="1:12" ht="15.6" thickBot="1" x14ac:dyDescent="0.3">
      <c r="A12" s="143"/>
      <c r="B12" s="157"/>
      <c r="D12" s="158" t="str">
        <f>'19BKOSS'!F6</f>
        <v>Vincent Ni</v>
      </c>
      <c r="E12" s="154"/>
      <c r="F12" s="143"/>
      <c r="G12" s="143"/>
      <c r="H12" s="143"/>
      <c r="I12" s="141"/>
      <c r="J12" s="143"/>
    </row>
    <row r="13" spans="1:12" ht="13.8" x14ac:dyDescent="0.25">
      <c r="A13" s="143"/>
      <c r="B13" s="143"/>
      <c r="C13" s="156"/>
      <c r="D13" s="143"/>
      <c r="E13" s="159"/>
      <c r="F13" s="143"/>
      <c r="G13" s="143"/>
      <c r="H13" s="143"/>
      <c r="I13" s="141"/>
      <c r="J13" s="143"/>
    </row>
    <row r="14" spans="1:12" ht="13.8" x14ac:dyDescent="0.25">
      <c r="A14" s="160"/>
      <c r="B14" s="143"/>
      <c r="C14" s="156"/>
      <c r="D14" s="143"/>
      <c r="E14" s="159"/>
      <c r="F14" s="143"/>
      <c r="G14" s="143"/>
      <c r="H14" s="143"/>
      <c r="I14" s="141"/>
      <c r="J14" s="143"/>
    </row>
    <row r="15" spans="1:12" ht="15.6" thickBot="1" x14ac:dyDescent="0.3">
      <c r="A15" s="149" t="s">
        <v>137</v>
      </c>
      <c r="B15" s="161" t="str">
        <f>'19B'!AA45</f>
        <v>Junior Close</v>
      </c>
      <c r="C15" s="162"/>
      <c r="D15" s="143"/>
      <c r="E15" s="163"/>
      <c r="F15" s="143"/>
      <c r="G15" s="143"/>
      <c r="H15" s="143"/>
      <c r="I15" s="141"/>
      <c r="J15" s="143"/>
    </row>
    <row r="16" spans="1:12" ht="13.8" x14ac:dyDescent="0.25">
      <c r="A16" s="160"/>
      <c r="B16" s="164"/>
      <c r="C16" s="164"/>
      <c r="E16" s="163"/>
      <c r="F16" s="143"/>
      <c r="J16" s="143"/>
    </row>
    <row r="17" spans="1:10" ht="13.8" x14ac:dyDescent="0.25">
      <c r="A17" s="143"/>
      <c r="B17" s="143"/>
      <c r="C17" s="143"/>
      <c r="D17" s="157"/>
      <c r="E17" s="163"/>
      <c r="F17" s="143"/>
      <c r="J17" s="143"/>
    </row>
    <row r="18" spans="1:10" ht="13.8" x14ac:dyDescent="0.25">
      <c r="A18" s="143"/>
      <c r="B18" s="143"/>
      <c r="C18" s="143"/>
      <c r="E18" s="163"/>
      <c r="F18" s="143"/>
      <c r="J18" s="143"/>
    </row>
    <row r="19" spans="1:10" ht="13.8" x14ac:dyDescent="0.25">
      <c r="A19" s="143"/>
      <c r="B19" s="143"/>
      <c r="C19" s="143"/>
      <c r="E19" s="163"/>
      <c r="F19" s="143"/>
      <c r="J19" s="143"/>
    </row>
    <row r="20" spans="1:10" ht="15.6" thickBot="1" x14ac:dyDescent="0.3">
      <c r="A20" s="143" t="s">
        <v>138</v>
      </c>
      <c r="B20" s="153" t="str">
        <f>'19B'!AA28</f>
        <v>Ben Dickson</v>
      </c>
      <c r="C20" s="154"/>
      <c r="D20" s="157" t="str">
        <f>IF($F$1=TRUE,B45+1,"")</f>
        <v/>
      </c>
      <c r="F20" s="158" t="str">
        <f>'19BKOSS'!Q6</f>
        <v>Vincent Ni</v>
      </c>
      <c r="G20" s="154"/>
      <c r="H20" s="143"/>
      <c r="J20" s="143"/>
    </row>
    <row r="21" spans="1:10" ht="13.8" x14ac:dyDescent="0.25">
      <c r="A21" s="143"/>
      <c r="B21" s="143"/>
      <c r="C21" s="155"/>
      <c r="D21" s="143"/>
      <c r="E21" s="163"/>
      <c r="F21" s="143"/>
      <c r="G21" s="165"/>
      <c r="H21" s="143"/>
      <c r="J21" s="143"/>
    </row>
    <row r="22" spans="1:10" ht="13.8" x14ac:dyDescent="0.25">
      <c r="A22" s="143"/>
      <c r="B22" s="143"/>
      <c r="C22" s="156"/>
      <c r="D22" s="143"/>
      <c r="E22" s="163"/>
      <c r="F22" s="143"/>
      <c r="G22" s="163"/>
      <c r="H22" s="143"/>
      <c r="J22" s="143"/>
    </row>
    <row r="23" spans="1:10" ht="15.6" thickBot="1" x14ac:dyDescent="0.3">
      <c r="A23" s="143"/>
      <c r="B23" s="157"/>
      <c r="D23" s="158" t="str">
        <f>'19BKOSS'!F12</f>
        <v>Euan Hanna</v>
      </c>
      <c r="E23" s="162"/>
      <c r="F23" s="143"/>
      <c r="G23" s="163"/>
      <c r="H23" s="143"/>
      <c r="J23" s="143"/>
    </row>
    <row r="24" spans="1:10" ht="13.8" x14ac:dyDescent="0.25">
      <c r="A24" s="143"/>
      <c r="B24" s="143"/>
      <c r="C24" s="156"/>
      <c r="D24" s="143"/>
      <c r="E24" s="141"/>
      <c r="F24" s="143"/>
      <c r="G24" s="163"/>
      <c r="H24" s="143"/>
      <c r="J24" s="143"/>
    </row>
    <row r="25" spans="1:10" ht="13.8" x14ac:dyDescent="0.25">
      <c r="A25" s="141"/>
      <c r="B25" s="143"/>
      <c r="C25" s="156"/>
      <c r="D25" s="143"/>
      <c r="E25" s="141"/>
      <c r="F25" s="143"/>
      <c r="G25" s="163"/>
      <c r="H25" s="143"/>
      <c r="J25" s="143"/>
    </row>
    <row r="26" spans="1:10" ht="15.6" thickBot="1" x14ac:dyDescent="0.3">
      <c r="A26" s="149" t="s">
        <v>139</v>
      </c>
      <c r="B26" s="153" t="str">
        <f>'19B'!AA61</f>
        <v>Euan Hanna</v>
      </c>
      <c r="C26" s="162"/>
      <c r="D26" s="143"/>
      <c r="E26" s="141"/>
      <c r="G26" s="163"/>
      <c r="H26" s="143"/>
      <c r="J26" s="143"/>
    </row>
    <row r="27" spans="1:10" ht="13.8" x14ac:dyDescent="0.25">
      <c r="A27" s="141"/>
      <c r="B27" s="164"/>
      <c r="C27" s="164"/>
      <c r="D27" s="157"/>
      <c r="E27" s="141"/>
      <c r="F27" s="157"/>
      <c r="G27" s="163"/>
      <c r="H27" s="143"/>
      <c r="J27" s="143"/>
    </row>
    <row r="28" spans="1:10" ht="16.2" thickBot="1" x14ac:dyDescent="0.35">
      <c r="A28" s="143"/>
      <c r="B28" s="143"/>
      <c r="C28" s="143"/>
      <c r="D28" s="157"/>
      <c r="E28" s="141"/>
      <c r="F28" s="157" t="str">
        <f>IF($F$1=TRUE,D37+1,"")</f>
        <v/>
      </c>
      <c r="G28" s="163"/>
      <c r="H28" s="166" t="str">
        <f>'19BKOSS'!Q19</f>
        <v>Vincent Ni</v>
      </c>
      <c r="J28" s="143"/>
    </row>
    <row r="29" spans="1:10" ht="13.8" x14ac:dyDescent="0.25">
      <c r="A29" s="143"/>
      <c r="B29" s="143"/>
      <c r="C29" s="143"/>
      <c r="D29" s="157"/>
      <c r="E29" s="141"/>
      <c r="F29" s="143"/>
      <c r="G29" s="163"/>
      <c r="H29" s="167"/>
      <c r="J29" s="143"/>
    </row>
    <row r="30" spans="1:10" ht="13.8" x14ac:dyDescent="0.25">
      <c r="A30" s="143"/>
      <c r="B30" s="143"/>
      <c r="C30" s="143"/>
      <c r="D30" s="157"/>
      <c r="E30" s="141"/>
      <c r="G30" s="163"/>
      <c r="H30" s="168" t="s">
        <v>135</v>
      </c>
      <c r="J30" s="143"/>
    </row>
    <row r="31" spans="1:10" ht="15.6" thickBot="1" x14ac:dyDescent="0.3">
      <c r="A31" s="143" t="s">
        <v>140</v>
      </c>
      <c r="B31" s="153" t="str">
        <f>'19B'!AA44</f>
        <v>Tom Irwin</v>
      </c>
      <c r="C31" s="154"/>
      <c r="D31" s="143"/>
      <c r="E31" s="141"/>
      <c r="G31" s="169"/>
      <c r="I31" s="141"/>
    </row>
    <row r="32" spans="1:10" ht="13.8" x14ac:dyDescent="0.25">
      <c r="A32" s="143"/>
      <c r="B32" s="143"/>
      <c r="C32" s="163"/>
      <c r="D32" s="143"/>
      <c r="E32" s="141"/>
      <c r="G32" s="169"/>
      <c r="I32" s="141"/>
    </row>
    <row r="33" spans="1:16" ht="13.8" x14ac:dyDescent="0.25">
      <c r="A33" s="143"/>
      <c r="B33" s="143"/>
      <c r="C33" s="163"/>
      <c r="D33" s="143"/>
      <c r="E33" s="141"/>
      <c r="F33" s="143"/>
      <c r="G33" s="163"/>
      <c r="H33" s="143"/>
      <c r="I33" s="141"/>
    </row>
    <row r="34" spans="1:16" ht="15.6" thickBot="1" x14ac:dyDescent="0.3">
      <c r="A34" s="143"/>
      <c r="B34" s="157"/>
      <c r="D34" s="158" t="str">
        <f>'19BKOSS'!F18</f>
        <v>Tom Irwin</v>
      </c>
      <c r="E34" s="154"/>
      <c r="F34" s="143"/>
      <c r="G34" s="163"/>
      <c r="H34" s="143"/>
      <c r="I34" s="141"/>
    </row>
    <row r="35" spans="1:16" ht="13.8" x14ac:dyDescent="0.25">
      <c r="A35" s="143"/>
      <c r="B35" s="143"/>
      <c r="C35" s="163"/>
      <c r="D35" s="143"/>
      <c r="E35" s="155"/>
      <c r="F35" s="143"/>
      <c r="G35" s="163"/>
      <c r="H35" s="143"/>
      <c r="I35" s="141"/>
    </row>
    <row r="36" spans="1:16" ht="13.8" x14ac:dyDescent="0.25">
      <c r="A36" s="141"/>
      <c r="B36" s="143"/>
      <c r="C36" s="163"/>
      <c r="D36" s="143"/>
      <c r="E36" s="159"/>
      <c r="F36" s="143"/>
      <c r="G36" s="163"/>
      <c r="H36" s="143"/>
      <c r="I36" s="141"/>
    </row>
    <row r="37" spans="1:16" ht="15.6" thickBot="1" x14ac:dyDescent="0.3">
      <c r="A37" s="149" t="s">
        <v>141</v>
      </c>
      <c r="B37" s="153" t="str">
        <f>'19B'!AA11</f>
        <v>Bruce Tan</v>
      </c>
      <c r="C37" s="162"/>
      <c r="D37" s="157" t="str">
        <f>IF($F$1=TRUE,D20+1,"")</f>
        <v/>
      </c>
      <c r="E37" s="169"/>
      <c r="F37" s="158" t="str">
        <f>'19BKOSS'!Q12</f>
        <v>Ben Watson</v>
      </c>
      <c r="G37" s="162"/>
      <c r="H37" s="157"/>
      <c r="I37" s="141"/>
      <c r="J37" s="143"/>
    </row>
    <row r="38" spans="1:16" ht="13.8" x14ac:dyDescent="0.25">
      <c r="A38" s="141"/>
      <c r="B38" s="164"/>
      <c r="C38" s="164"/>
      <c r="D38" s="157"/>
      <c r="E38" s="169"/>
      <c r="F38" s="143"/>
      <c r="G38" s="143"/>
      <c r="H38" s="157"/>
      <c r="I38" s="141"/>
      <c r="J38" s="143"/>
    </row>
    <row r="39" spans="1:16" ht="13.8" x14ac:dyDescent="0.25">
      <c r="A39" s="143"/>
      <c r="B39" s="143"/>
      <c r="C39" s="143"/>
      <c r="D39" s="157"/>
      <c r="E39" s="169"/>
      <c r="F39" s="143"/>
      <c r="G39" s="143"/>
      <c r="H39" s="157"/>
      <c r="I39" s="141"/>
      <c r="J39" s="143"/>
    </row>
    <row r="40" spans="1:16" ht="13.8" x14ac:dyDescent="0.25">
      <c r="A40" s="143"/>
      <c r="B40" s="143"/>
      <c r="C40" s="143"/>
      <c r="D40" s="143"/>
      <c r="E40" s="163"/>
      <c r="F40" s="143"/>
      <c r="I40" s="170"/>
      <c r="J40" s="143"/>
      <c r="O40" s="143"/>
      <c r="P40" s="143"/>
    </row>
    <row r="41" spans="1:16" ht="13.8" x14ac:dyDescent="0.25">
      <c r="A41" s="141"/>
      <c r="B41" s="143"/>
      <c r="C41" s="143"/>
      <c r="D41" s="157"/>
      <c r="E41" s="163"/>
      <c r="F41" s="143"/>
      <c r="G41" s="143"/>
      <c r="I41" s="170"/>
      <c r="J41" s="143"/>
      <c r="O41" s="143"/>
      <c r="P41" s="143"/>
    </row>
    <row r="42" spans="1:16" ht="15.6" thickBot="1" x14ac:dyDescent="0.3">
      <c r="A42" s="143" t="s">
        <v>142</v>
      </c>
      <c r="B42" s="153" t="str">
        <f>'19B'!AA62</f>
        <v>Aedan McGivern</v>
      </c>
      <c r="C42" s="154"/>
      <c r="D42" s="143"/>
      <c r="E42" s="163"/>
      <c r="F42" s="143"/>
      <c r="G42" s="143"/>
      <c r="I42" s="141"/>
      <c r="J42" s="143"/>
      <c r="O42" s="143"/>
      <c r="P42" s="143"/>
    </row>
    <row r="43" spans="1:16" ht="13.8" x14ac:dyDescent="0.25">
      <c r="A43" s="141"/>
      <c r="B43" s="143"/>
      <c r="C43" s="163"/>
      <c r="D43" s="143"/>
      <c r="E43" s="163"/>
      <c r="F43" s="143"/>
      <c r="G43" s="143"/>
      <c r="I43" s="141"/>
      <c r="J43" s="143"/>
      <c r="O43" s="143"/>
      <c r="P43" s="143"/>
    </row>
    <row r="44" spans="1:16" ht="13.8" x14ac:dyDescent="0.25">
      <c r="A44" s="143"/>
      <c r="B44" s="143"/>
      <c r="C44" s="163"/>
      <c r="D44" s="143"/>
      <c r="E44" s="163"/>
      <c r="F44" s="143"/>
      <c r="G44" s="143"/>
      <c r="I44" s="141"/>
      <c r="J44" s="143"/>
      <c r="O44" s="143"/>
      <c r="P44" s="143"/>
    </row>
    <row r="45" spans="1:16" ht="15.6" thickBot="1" x14ac:dyDescent="0.3">
      <c r="A45" s="143"/>
      <c r="B45" s="157"/>
      <c r="D45" s="158" t="str">
        <f>'19BKOSS'!F24</f>
        <v>Ben Watson</v>
      </c>
      <c r="E45" s="162"/>
      <c r="F45" s="143"/>
      <c r="G45" s="171"/>
      <c r="H45" s="149"/>
      <c r="I45" s="143"/>
      <c r="J45" s="143"/>
    </row>
    <row r="46" spans="1:16" ht="13.8" x14ac:dyDescent="0.25">
      <c r="A46" s="143"/>
      <c r="B46" s="143"/>
      <c r="C46" s="163"/>
      <c r="D46" s="143"/>
      <c r="E46" s="141"/>
      <c r="F46" s="143"/>
      <c r="J46" s="172"/>
    </row>
    <row r="47" spans="1:16" ht="13.8" x14ac:dyDescent="0.25">
      <c r="A47" s="160"/>
      <c r="B47" s="143"/>
      <c r="C47" s="163"/>
      <c r="D47" s="143"/>
      <c r="E47" s="141"/>
      <c r="J47" s="143"/>
    </row>
    <row r="48" spans="1:16" ht="15.6" thickBot="1" x14ac:dyDescent="0.3">
      <c r="A48" s="149" t="s">
        <v>143</v>
      </c>
      <c r="B48" s="161" t="str">
        <f>'19B'!AA27</f>
        <v>Ben Watson</v>
      </c>
      <c r="C48" s="162"/>
      <c r="D48" s="143"/>
      <c r="E48" s="141"/>
      <c r="J48" s="143"/>
    </row>
    <row r="49" spans="1:9" ht="13.8" x14ac:dyDescent="0.25">
      <c r="A49" s="160"/>
      <c r="B49" s="164"/>
      <c r="C49" s="141"/>
      <c r="D49" s="143"/>
      <c r="E49" s="141"/>
      <c r="H49" s="143"/>
      <c r="I49" s="171"/>
    </row>
    <row r="50" spans="1:9" ht="13.8" x14ac:dyDescent="0.25">
      <c r="A50" s="143"/>
      <c r="B50" s="143"/>
      <c r="C50" s="141"/>
      <c r="D50" s="143"/>
      <c r="E50" s="141"/>
      <c r="F50" s="143"/>
    </row>
  </sheetData>
  <mergeCells count="3">
    <mergeCell ref="A1:I1"/>
    <mergeCell ref="D3:F3"/>
    <mergeCell ref="K8:L9"/>
  </mergeCells>
  <hyperlinks>
    <hyperlink ref="K8:L9" location="Contents!A1" display="Contents" xr:uid="{75489AD3-E0E0-8740-8530-D812B9DA8D0A}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3FEF6-865C-7E4D-B5E9-E3EF21A4400C}">
  <sheetPr>
    <tabColor theme="9" tint="0.39997558519241921"/>
  </sheetPr>
  <dimension ref="A1:P50"/>
  <sheetViews>
    <sheetView workbookViewId="0">
      <selection activeCell="Q3" sqref="Q3:R4"/>
    </sheetView>
  </sheetViews>
  <sheetFormatPr defaultColWidth="8.796875" defaultRowHeight="13.2" x14ac:dyDescent="0.25"/>
  <cols>
    <col min="1" max="1" width="4.69921875" style="139" customWidth="1"/>
    <col min="2" max="2" width="21.796875" style="139" bestFit="1" customWidth="1"/>
    <col min="3" max="3" width="4.5" style="139" customWidth="1"/>
    <col min="4" max="4" width="21.19921875" style="139" customWidth="1"/>
    <col min="5" max="5" width="4.5" style="139" customWidth="1"/>
    <col min="6" max="6" width="22.296875" style="139" bestFit="1" customWidth="1"/>
    <col min="7" max="7" width="4.5" style="139" customWidth="1"/>
    <col min="8" max="8" width="21.19921875" style="139" customWidth="1"/>
    <col min="9" max="9" width="4.5" style="139" customWidth="1"/>
    <col min="10" max="10" width="21.19921875" style="139" customWidth="1"/>
    <col min="11" max="16384" width="8.796875" style="139"/>
  </cols>
  <sheetData>
    <row r="1" spans="1:13" ht="22.8" x14ac:dyDescent="0.25">
      <c r="A1" s="244" t="s">
        <v>130</v>
      </c>
      <c r="B1" s="244"/>
      <c r="C1" s="244"/>
      <c r="D1" s="244"/>
      <c r="E1" s="244"/>
      <c r="F1" s="244"/>
      <c r="G1" s="244"/>
      <c r="H1" s="244"/>
      <c r="I1" s="244"/>
    </row>
    <row r="2" spans="1:13" ht="13.8" x14ac:dyDescent="0.25">
      <c r="A2" s="140"/>
      <c r="B2" s="140"/>
      <c r="C2" s="141"/>
      <c r="D2" s="142"/>
      <c r="E2" s="143"/>
      <c r="F2" s="144"/>
      <c r="G2" s="141"/>
      <c r="H2" s="145"/>
    </row>
    <row r="3" spans="1:13" x14ac:dyDescent="0.25">
      <c r="D3" s="245" t="s">
        <v>151</v>
      </c>
      <c r="E3" s="245"/>
      <c r="F3" s="245"/>
    </row>
    <row r="5" spans="1:13" ht="13.8" x14ac:dyDescent="0.25">
      <c r="B5" s="146"/>
      <c r="C5" s="147"/>
      <c r="D5" s="146"/>
      <c r="E5" s="147"/>
      <c r="F5" s="146"/>
    </row>
    <row r="6" spans="1:13" ht="15" x14ac:dyDescent="0.25">
      <c r="B6" s="148"/>
      <c r="C6" s="147"/>
      <c r="D6" s="148"/>
      <c r="E6" s="147"/>
      <c r="F6" s="148"/>
      <c r="H6" s="149"/>
    </row>
    <row r="7" spans="1:13" ht="13.8" x14ac:dyDescent="0.25">
      <c r="B7" s="150" t="s">
        <v>131</v>
      </c>
      <c r="C7" s="147"/>
      <c r="D7" s="150" t="s">
        <v>132</v>
      </c>
      <c r="E7" s="147"/>
      <c r="F7" s="150" t="s">
        <v>133</v>
      </c>
      <c r="H7" s="151" t="s">
        <v>134</v>
      </c>
      <c r="L7" s="243" t="s">
        <v>264</v>
      </c>
      <c r="M7" s="243"/>
    </row>
    <row r="8" spans="1:13" ht="15" x14ac:dyDescent="0.25">
      <c r="H8" s="149"/>
      <c r="L8" s="243"/>
      <c r="M8" s="243"/>
    </row>
    <row r="9" spans="1:13" ht="15.6" thickBot="1" x14ac:dyDescent="0.3">
      <c r="A9" s="152" t="s">
        <v>145</v>
      </c>
      <c r="B9" s="153" t="str">
        <f>'19B'!L12</f>
        <v>Rafferty McKeag</v>
      </c>
      <c r="C9" s="154"/>
      <c r="D9" s="143"/>
      <c r="E9" s="141"/>
      <c r="F9" s="143"/>
      <c r="G9" s="143"/>
      <c r="H9" s="143"/>
      <c r="I9" s="141"/>
      <c r="J9" s="143"/>
    </row>
    <row r="10" spans="1:13" ht="13.8" x14ac:dyDescent="0.25">
      <c r="B10" s="143"/>
      <c r="C10" s="155"/>
      <c r="D10" s="143"/>
      <c r="E10" s="141"/>
      <c r="F10" s="143"/>
      <c r="G10" s="143"/>
      <c r="H10" s="143"/>
      <c r="I10" s="141"/>
      <c r="J10" s="143"/>
    </row>
    <row r="11" spans="1:13" ht="13.8" x14ac:dyDescent="0.25">
      <c r="B11" s="143"/>
      <c r="C11" s="156"/>
      <c r="D11" s="143"/>
      <c r="E11" s="141"/>
      <c r="F11" s="143"/>
      <c r="G11" s="143"/>
      <c r="H11" s="143"/>
      <c r="I11" s="141"/>
      <c r="J11" s="143"/>
    </row>
    <row r="12" spans="1:13" ht="15.6" thickBot="1" x14ac:dyDescent="0.3">
      <c r="A12" s="143"/>
      <c r="B12" s="157"/>
      <c r="D12" s="158" t="str">
        <f>B9</f>
        <v>Rafferty McKeag</v>
      </c>
      <c r="E12" s="154"/>
      <c r="F12" s="143"/>
      <c r="G12" s="143"/>
      <c r="H12" s="143"/>
      <c r="I12" s="141"/>
      <c r="J12" s="143"/>
    </row>
    <row r="13" spans="1:13" ht="13.8" x14ac:dyDescent="0.25">
      <c r="A13" s="143"/>
      <c r="B13" s="143"/>
      <c r="C13" s="156"/>
      <c r="D13" s="143"/>
      <c r="E13" s="159"/>
      <c r="F13" s="143"/>
      <c r="G13" s="143"/>
      <c r="H13" s="143"/>
      <c r="I13" s="141"/>
      <c r="J13" s="143"/>
    </row>
    <row r="14" spans="1:13" ht="13.8" x14ac:dyDescent="0.25">
      <c r="A14" s="160"/>
      <c r="B14" s="143"/>
      <c r="C14" s="156"/>
      <c r="D14" s="143"/>
      <c r="E14" s="159"/>
      <c r="F14" s="143"/>
      <c r="G14" s="143"/>
      <c r="H14" s="143"/>
      <c r="I14" s="141"/>
      <c r="J14" s="143"/>
    </row>
    <row r="15" spans="1:13" ht="15.6" thickBot="1" x14ac:dyDescent="0.3">
      <c r="A15" s="149" t="s">
        <v>144</v>
      </c>
      <c r="B15" s="161"/>
      <c r="C15" s="162"/>
      <c r="D15" s="143"/>
      <c r="E15" s="163"/>
      <c r="F15" s="143"/>
      <c r="G15" s="143"/>
      <c r="H15" s="143"/>
      <c r="I15" s="141"/>
      <c r="J15" s="143"/>
    </row>
    <row r="16" spans="1:13" ht="13.8" x14ac:dyDescent="0.25">
      <c r="A16" s="160"/>
      <c r="B16" s="164"/>
      <c r="C16" s="164"/>
      <c r="E16" s="163"/>
      <c r="F16" s="143"/>
      <c r="J16" s="143"/>
    </row>
    <row r="17" spans="1:10" ht="13.8" x14ac:dyDescent="0.25">
      <c r="A17" s="143"/>
      <c r="B17" s="143"/>
      <c r="C17" s="143"/>
      <c r="D17" s="157"/>
      <c r="E17" s="163"/>
      <c r="F17" s="143"/>
      <c r="J17" s="143"/>
    </row>
    <row r="18" spans="1:10" ht="13.8" x14ac:dyDescent="0.25">
      <c r="A18" s="143"/>
      <c r="B18" s="143"/>
      <c r="C18" s="143"/>
      <c r="E18" s="163"/>
      <c r="F18" s="143"/>
      <c r="J18" s="143"/>
    </row>
    <row r="19" spans="1:10" ht="13.8" x14ac:dyDescent="0.25">
      <c r="A19" s="143"/>
      <c r="B19" s="143"/>
      <c r="C19" s="143"/>
      <c r="E19" s="163"/>
      <c r="F19" s="143"/>
      <c r="J19" s="143"/>
    </row>
    <row r="20" spans="1:10" ht="15.6" thickBot="1" x14ac:dyDescent="0.3">
      <c r="A20" s="143" t="s">
        <v>146</v>
      </c>
      <c r="B20" s="153" t="str">
        <f>'19B'!L97</f>
        <v>Alex Browne</v>
      </c>
      <c r="C20" s="154"/>
      <c r="D20" s="157" t="str">
        <f>IF($F$1=TRUE,B45+1,"")</f>
        <v/>
      </c>
      <c r="F20" s="158" t="str">
        <f>'19BCONSS'!Q6</f>
        <v>Jack Bailie</v>
      </c>
      <c r="G20" s="154"/>
      <c r="H20" s="143"/>
      <c r="J20" s="143"/>
    </row>
    <row r="21" spans="1:10" ht="13.8" x14ac:dyDescent="0.25">
      <c r="A21" s="143"/>
      <c r="B21" s="143"/>
      <c r="C21" s="155"/>
      <c r="D21" s="143"/>
      <c r="E21" s="163"/>
      <c r="F21" s="143"/>
      <c r="G21" s="165"/>
      <c r="H21" s="143"/>
      <c r="J21" s="143"/>
    </row>
    <row r="22" spans="1:10" ht="13.8" x14ac:dyDescent="0.25">
      <c r="A22" s="143"/>
      <c r="B22" s="143"/>
      <c r="C22" s="156"/>
      <c r="D22" s="143"/>
      <c r="E22" s="163"/>
      <c r="F22" s="143"/>
      <c r="G22" s="163"/>
      <c r="H22" s="143"/>
      <c r="J22" s="143"/>
    </row>
    <row r="23" spans="1:10" ht="15.6" thickBot="1" x14ac:dyDescent="0.3">
      <c r="A23" s="143"/>
      <c r="B23" s="157"/>
      <c r="D23" s="158" t="str">
        <f>'19BCONSS'!F12</f>
        <v>Jack Bailie</v>
      </c>
      <c r="E23" s="162"/>
      <c r="F23" s="143"/>
      <c r="G23" s="163"/>
      <c r="H23" s="143"/>
      <c r="J23" s="143"/>
    </row>
    <row r="24" spans="1:10" ht="13.8" x14ac:dyDescent="0.25">
      <c r="A24" s="143"/>
      <c r="B24" s="143"/>
      <c r="C24" s="156"/>
      <c r="D24" s="143"/>
      <c r="E24" s="141"/>
      <c r="F24" s="143"/>
      <c r="G24" s="163"/>
      <c r="H24" s="143"/>
      <c r="J24" s="143"/>
    </row>
    <row r="25" spans="1:10" ht="13.8" x14ac:dyDescent="0.25">
      <c r="A25" s="141"/>
      <c r="B25" s="143"/>
      <c r="C25" s="156"/>
      <c r="D25" s="143"/>
      <c r="E25" s="141"/>
      <c r="F25" s="143"/>
      <c r="G25" s="163"/>
      <c r="H25" s="143"/>
      <c r="J25" s="143"/>
    </row>
    <row r="26" spans="1:10" ht="15.6" thickBot="1" x14ac:dyDescent="0.3">
      <c r="A26" s="149" t="s">
        <v>147</v>
      </c>
      <c r="B26" s="153" t="str">
        <f>'19B'!L63</f>
        <v>Jack Bailie</v>
      </c>
      <c r="C26" s="162"/>
      <c r="D26" s="143"/>
      <c r="E26" s="141"/>
      <c r="G26" s="163"/>
      <c r="H26" s="143"/>
      <c r="J26" s="143"/>
    </row>
    <row r="27" spans="1:10" ht="13.8" x14ac:dyDescent="0.25">
      <c r="A27" s="141"/>
      <c r="B27" s="164"/>
      <c r="C27" s="164"/>
      <c r="D27" s="157"/>
      <c r="E27" s="141"/>
      <c r="F27" s="157"/>
      <c r="G27" s="163"/>
      <c r="H27" s="143"/>
      <c r="J27" s="143"/>
    </row>
    <row r="28" spans="1:10" ht="16.2" thickBot="1" x14ac:dyDescent="0.35">
      <c r="A28" s="143"/>
      <c r="B28" s="143"/>
      <c r="C28" s="143"/>
      <c r="D28" s="157"/>
      <c r="E28" s="141"/>
      <c r="F28" s="157" t="str">
        <f>IF($F$1=TRUE,D37+1,"")</f>
        <v/>
      </c>
      <c r="G28" s="163"/>
      <c r="H28" s="166" t="str">
        <f>'19BCONSS'!Q19</f>
        <v>Jack Bailie</v>
      </c>
      <c r="J28" s="143"/>
    </row>
    <row r="29" spans="1:10" ht="13.8" x14ac:dyDescent="0.25">
      <c r="A29" s="143"/>
      <c r="B29" s="143"/>
      <c r="C29" s="143"/>
      <c r="D29" s="157"/>
      <c r="E29" s="141"/>
      <c r="F29" s="143"/>
      <c r="G29" s="163"/>
      <c r="H29" s="167"/>
      <c r="J29" s="143"/>
    </row>
    <row r="30" spans="1:10" ht="13.8" x14ac:dyDescent="0.25">
      <c r="A30" s="143"/>
      <c r="B30" s="143"/>
      <c r="C30" s="143"/>
      <c r="D30" s="157"/>
      <c r="E30" s="141"/>
      <c r="G30" s="163"/>
      <c r="H30" s="168" t="s">
        <v>135</v>
      </c>
      <c r="J30" s="143"/>
    </row>
    <row r="31" spans="1:10" ht="15.6" thickBot="1" x14ac:dyDescent="0.3">
      <c r="A31" s="143" t="s">
        <v>148</v>
      </c>
      <c r="B31" s="153" t="str">
        <f>'19B'!L46</f>
        <v>Conor Sheehan</v>
      </c>
      <c r="C31" s="154"/>
      <c r="D31" s="143"/>
      <c r="E31" s="141"/>
      <c r="G31" s="169"/>
      <c r="I31" s="141"/>
    </row>
    <row r="32" spans="1:10" ht="13.8" x14ac:dyDescent="0.25">
      <c r="A32" s="143"/>
      <c r="B32" s="143"/>
      <c r="C32" s="163"/>
      <c r="D32" s="143"/>
      <c r="E32" s="141"/>
      <c r="G32" s="169"/>
      <c r="I32" s="141"/>
    </row>
    <row r="33" spans="1:16" ht="13.8" x14ac:dyDescent="0.25">
      <c r="A33" s="143"/>
      <c r="B33" s="143"/>
      <c r="C33" s="163"/>
      <c r="D33" s="143"/>
      <c r="E33" s="141"/>
      <c r="F33" s="143"/>
      <c r="G33" s="163"/>
      <c r="H33" s="143"/>
      <c r="I33" s="141"/>
    </row>
    <row r="34" spans="1:16" ht="15.6" thickBot="1" x14ac:dyDescent="0.3">
      <c r="A34" s="143"/>
      <c r="B34" s="157"/>
      <c r="D34" s="158" t="str">
        <f>'19BCONSS'!F18</f>
        <v>Conor Sheehan</v>
      </c>
      <c r="E34" s="154"/>
      <c r="F34" s="143"/>
      <c r="G34" s="163"/>
      <c r="H34" s="143"/>
      <c r="I34" s="141"/>
    </row>
    <row r="35" spans="1:16" ht="13.8" x14ac:dyDescent="0.25">
      <c r="A35" s="143"/>
      <c r="B35" s="143"/>
      <c r="C35" s="163"/>
      <c r="D35" s="143"/>
      <c r="E35" s="155"/>
      <c r="F35" s="143"/>
      <c r="G35" s="163"/>
      <c r="H35" s="143"/>
      <c r="I35" s="141"/>
    </row>
    <row r="36" spans="1:16" ht="13.8" x14ac:dyDescent="0.25">
      <c r="A36" s="141"/>
      <c r="B36" s="143"/>
      <c r="C36" s="163"/>
      <c r="D36" s="143"/>
      <c r="E36" s="159"/>
      <c r="F36" s="143"/>
      <c r="G36" s="163"/>
      <c r="H36" s="143"/>
      <c r="I36" s="141"/>
    </row>
    <row r="37" spans="1:16" ht="15.6" thickBot="1" x14ac:dyDescent="0.3">
      <c r="A37" s="149" t="s">
        <v>149</v>
      </c>
      <c r="B37" s="153" t="str">
        <f>'19B'!L80</f>
        <v>Harrison Yeun</v>
      </c>
      <c r="C37" s="162"/>
      <c r="D37" s="157" t="str">
        <f>IF($F$1=TRUE,D20+1,"")</f>
        <v/>
      </c>
      <c r="E37" s="169"/>
      <c r="F37" s="158" t="str">
        <f>'19BCONSS'!Q12</f>
        <v>Conor Sheehan</v>
      </c>
      <c r="G37" s="162"/>
      <c r="H37" s="157"/>
      <c r="I37" s="141"/>
      <c r="J37" s="143"/>
    </row>
    <row r="38" spans="1:16" ht="13.8" x14ac:dyDescent="0.25">
      <c r="A38" s="141"/>
      <c r="B38" s="164"/>
      <c r="C38" s="164"/>
      <c r="D38" s="157"/>
      <c r="E38" s="169"/>
      <c r="F38" s="143"/>
      <c r="G38" s="143"/>
      <c r="H38" s="157"/>
      <c r="I38" s="141"/>
      <c r="J38" s="143"/>
    </row>
    <row r="39" spans="1:16" ht="13.8" x14ac:dyDescent="0.25">
      <c r="A39" s="143"/>
      <c r="B39" s="143"/>
      <c r="C39" s="143"/>
      <c r="D39" s="157"/>
      <c r="E39" s="169"/>
      <c r="F39" s="143"/>
      <c r="G39" s="143"/>
      <c r="H39" s="157"/>
      <c r="I39" s="141"/>
      <c r="J39" s="143"/>
    </row>
    <row r="40" spans="1:16" ht="13.8" x14ac:dyDescent="0.25">
      <c r="A40" s="143"/>
      <c r="B40" s="143"/>
      <c r="C40" s="143"/>
      <c r="D40" s="143"/>
      <c r="E40" s="163"/>
      <c r="F40" s="143"/>
      <c r="I40" s="170"/>
      <c r="J40" s="143"/>
      <c r="O40" s="143"/>
      <c r="P40" s="143"/>
    </row>
    <row r="41" spans="1:16" ht="13.8" x14ac:dyDescent="0.25">
      <c r="A41" s="141"/>
      <c r="B41" s="143"/>
      <c r="C41" s="143"/>
      <c r="D41" s="157"/>
      <c r="E41" s="163"/>
      <c r="F41" s="143"/>
      <c r="G41" s="143"/>
      <c r="I41" s="170"/>
      <c r="J41" s="143"/>
      <c r="O41" s="143"/>
      <c r="P41" s="143"/>
    </row>
    <row r="42" spans="1:16" ht="15.6" thickBot="1" x14ac:dyDescent="0.3">
      <c r="A42" s="143" t="s">
        <v>144</v>
      </c>
      <c r="B42" s="153"/>
      <c r="C42" s="154"/>
      <c r="D42" s="143"/>
      <c r="E42" s="163"/>
      <c r="F42" s="143"/>
      <c r="G42" s="143"/>
      <c r="I42" s="141"/>
      <c r="J42" s="143"/>
      <c r="O42" s="143"/>
      <c r="P42" s="143"/>
    </row>
    <row r="43" spans="1:16" ht="13.8" x14ac:dyDescent="0.25">
      <c r="A43" s="141"/>
      <c r="B43" s="143"/>
      <c r="C43" s="163"/>
      <c r="D43" s="143"/>
      <c r="E43" s="163"/>
      <c r="F43" s="143"/>
      <c r="G43" s="143"/>
      <c r="I43" s="141"/>
      <c r="J43" s="143"/>
      <c r="O43" s="143"/>
      <c r="P43" s="143"/>
    </row>
    <row r="44" spans="1:16" ht="13.8" x14ac:dyDescent="0.25">
      <c r="A44" s="143"/>
      <c r="B44" s="143"/>
      <c r="C44" s="163"/>
      <c r="D44" s="143"/>
      <c r="E44" s="163"/>
      <c r="F44" s="143"/>
      <c r="G44" s="143"/>
      <c r="I44" s="141"/>
      <c r="J44" s="143"/>
      <c r="O44" s="143"/>
      <c r="P44" s="143"/>
    </row>
    <row r="45" spans="1:16" ht="15.6" thickBot="1" x14ac:dyDescent="0.3">
      <c r="A45" s="143"/>
      <c r="B45" s="157"/>
      <c r="D45" s="158" t="str">
        <f>B48</f>
        <v>Jack O'Connell</v>
      </c>
      <c r="E45" s="162"/>
      <c r="F45" s="143"/>
      <c r="G45" s="171"/>
      <c r="H45" s="149"/>
      <c r="I45" s="143"/>
      <c r="J45" s="143"/>
    </row>
    <row r="46" spans="1:16" ht="13.8" x14ac:dyDescent="0.25">
      <c r="A46" s="143"/>
      <c r="B46" s="143"/>
      <c r="C46" s="163"/>
      <c r="D46" s="143"/>
      <c r="E46" s="141"/>
      <c r="F46" s="143"/>
      <c r="J46" s="172"/>
    </row>
    <row r="47" spans="1:16" ht="13.8" x14ac:dyDescent="0.25">
      <c r="A47" s="160"/>
      <c r="B47" s="143"/>
      <c r="C47" s="163"/>
      <c r="D47" s="143"/>
      <c r="E47" s="141"/>
      <c r="J47" s="143"/>
    </row>
    <row r="48" spans="1:16" ht="15.6" thickBot="1" x14ac:dyDescent="0.3">
      <c r="A48" s="149" t="s">
        <v>150</v>
      </c>
      <c r="B48" s="161" t="str">
        <f>'19B'!L29</f>
        <v>Jack O'Connell</v>
      </c>
      <c r="C48" s="162"/>
      <c r="D48" s="143"/>
      <c r="E48" s="141"/>
      <c r="J48" s="143"/>
    </row>
    <row r="49" spans="1:9" ht="13.8" x14ac:dyDescent="0.25">
      <c r="A49" s="160"/>
      <c r="B49" s="164"/>
      <c r="C49" s="141"/>
      <c r="D49" s="143"/>
      <c r="E49" s="141"/>
      <c r="H49" s="143"/>
      <c r="I49" s="171"/>
    </row>
    <row r="50" spans="1:9" ht="13.8" x14ac:dyDescent="0.25">
      <c r="A50" s="143"/>
      <c r="B50" s="143"/>
      <c r="C50" s="141"/>
      <c r="D50" s="143"/>
      <c r="E50" s="141"/>
      <c r="F50" s="143"/>
    </row>
  </sheetData>
  <mergeCells count="3">
    <mergeCell ref="A1:I1"/>
    <mergeCell ref="D3:F3"/>
    <mergeCell ref="L7:M8"/>
  </mergeCells>
  <hyperlinks>
    <hyperlink ref="L7:M8" location="Contents!A1" display="Contents" xr:uid="{C9976BAC-A8A8-6146-8CA3-F27BA95074AD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08685-A5B2-6D42-B917-793E20C66CD9}">
  <sheetPr>
    <tabColor theme="9" tint="0.39997558519241921"/>
  </sheetPr>
  <dimension ref="A2:R24"/>
  <sheetViews>
    <sheetView workbookViewId="0">
      <selection activeCell="Q3" sqref="Q3:R4"/>
    </sheetView>
  </sheetViews>
  <sheetFormatPr defaultColWidth="11.19921875" defaultRowHeight="15.6" x14ac:dyDescent="0.3"/>
  <cols>
    <col min="1" max="1" width="14.296875" customWidth="1"/>
    <col min="9" max="9" width="0" hidden="1" customWidth="1"/>
  </cols>
  <sheetData>
    <row r="2" spans="1:18" ht="16.2" thickBot="1" x14ac:dyDescent="0.35"/>
    <row r="3" spans="1:18" ht="16.2" thickBot="1" x14ac:dyDescent="0.35">
      <c r="A3" s="119" t="s">
        <v>121</v>
      </c>
      <c r="B3" s="120">
        <v>1</v>
      </c>
      <c r="C3" s="121">
        <v>2</v>
      </c>
      <c r="D3" s="121">
        <v>3</v>
      </c>
      <c r="E3" s="122">
        <v>4</v>
      </c>
      <c r="F3" s="119">
        <v>5</v>
      </c>
      <c r="G3" s="83" t="s">
        <v>122</v>
      </c>
      <c r="H3" s="123"/>
      <c r="L3" s="119" t="s">
        <v>123</v>
      </c>
      <c r="M3" s="120">
        <v>1</v>
      </c>
      <c r="N3" s="121">
        <v>2</v>
      </c>
      <c r="O3" s="121">
        <v>3</v>
      </c>
      <c r="P3" s="122">
        <v>4</v>
      </c>
      <c r="Q3" s="119">
        <v>5</v>
      </c>
      <c r="R3" s="83" t="s">
        <v>122</v>
      </c>
    </row>
    <row r="4" spans="1:18" ht="16.2" thickBot="1" x14ac:dyDescent="0.35">
      <c r="A4" s="124" t="str">
        <f>'19BCONKO'!B9</f>
        <v>Rafferty McKeag</v>
      </c>
      <c r="B4" s="125"/>
      <c r="C4" s="126"/>
      <c r="D4" s="126"/>
      <c r="E4" s="126"/>
      <c r="F4" s="127"/>
      <c r="G4" s="128">
        <f>SUM(IF(B4&gt;B5,1,0),IF(C4&gt;C5,1,0),IF(D4&gt;D5,1,0),IF(E4&gt;E5,1,0),IF(F4&gt;F5,1,0))</f>
        <v>0</v>
      </c>
      <c r="H4" s="123"/>
      <c r="L4" s="124" t="str">
        <f>F6</f>
        <v>Rafferty McKeag</v>
      </c>
      <c r="M4" s="125">
        <v>1</v>
      </c>
      <c r="N4" s="126">
        <v>8</v>
      </c>
      <c r="O4" s="126">
        <v>3</v>
      </c>
      <c r="P4" s="126"/>
      <c r="Q4" s="127"/>
      <c r="R4" s="128">
        <f>SUM(IF(M4&gt;M5,1,0),IF(N4&gt;N5,1,0),IF(O4&gt;O5,1,0),IF(P4&gt;P5,1,0),IF(Q4&gt;Q5,1,0))</f>
        <v>0</v>
      </c>
    </row>
    <row r="5" spans="1:18" ht="16.8" thickTop="1" thickBot="1" x14ac:dyDescent="0.35">
      <c r="A5" s="129" t="s">
        <v>144</v>
      </c>
      <c r="B5" s="130"/>
      <c r="C5" s="131"/>
      <c r="D5" s="131"/>
      <c r="E5" s="131"/>
      <c r="F5" s="132"/>
      <c r="G5" s="26">
        <f>SUM(IF(B5&gt;B4,1,0),IF(C5&gt;C4,1,0),IF(D5&gt;D4,1,0),IF(E5&gt;E4,1,0),IF(F5&gt;F4,1,0))</f>
        <v>0</v>
      </c>
      <c r="H5" s="123"/>
      <c r="I5">
        <v>3</v>
      </c>
      <c r="L5" s="129" t="str">
        <f>F12</f>
        <v>Jack Bailie</v>
      </c>
      <c r="M5" s="130">
        <v>11</v>
      </c>
      <c r="N5" s="131">
        <v>11</v>
      </c>
      <c r="O5" s="131">
        <v>11</v>
      </c>
      <c r="P5" s="131"/>
      <c r="Q5" s="132"/>
      <c r="R5" s="26">
        <f>SUM(IF(M5&gt;M4,1,0),IF(N5&gt;N4,1,0),IF(O5&gt;O4,1,0),IF(P5&gt;P4,1,0),IF(Q5&gt;Q4,1,0))</f>
        <v>3</v>
      </c>
    </row>
    <row r="6" spans="1:18" ht="16.2" thickBot="1" x14ac:dyDescent="0.35">
      <c r="A6" s="237"/>
      <c r="B6" s="237"/>
      <c r="C6" s="237"/>
      <c r="D6" s="238"/>
      <c r="E6" s="133" t="s">
        <v>124</v>
      </c>
      <c r="F6" s="239" t="str">
        <f>A4</f>
        <v>Rafferty McKeag</v>
      </c>
      <c r="G6" s="240"/>
      <c r="H6" s="123"/>
      <c r="L6" s="237"/>
      <c r="M6" s="237"/>
      <c r="N6" s="237"/>
      <c r="O6" s="238"/>
      <c r="P6" s="133" t="s">
        <v>124</v>
      </c>
      <c r="Q6" s="239" t="str">
        <f>_xlfn.XLOOKUP(I5,R4:R5,L4:L5,)</f>
        <v>Jack Bailie</v>
      </c>
      <c r="R6" s="240"/>
    </row>
    <row r="8" spans="1:18" ht="16.2" thickBot="1" x14ac:dyDescent="0.35"/>
    <row r="9" spans="1:18" ht="16.2" thickBot="1" x14ac:dyDescent="0.35">
      <c r="A9" s="119" t="s">
        <v>125</v>
      </c>
      <c r="B9" s="120">
        <v>1</v>
      </c>
      <c r="C9" s="121">
        <v>2</v>
      </c>
      <c r="D9" s="121">
        <v>3</v>
      </c>
      <c r="E9" s="121">
        <v>4</v>
      </c>
      <c r="F9" s="119">
        <v>5</v>
      </c>
      <c r="G9" s="83" t="s">
        <v>122</v>
      </c>
      <c r="L9" s="119" t="s">
        <v>126</v>
      </c>
      <c r="M9" s="120">
        <v>1</v>
      </c>
      <c r="N9" s="121">
        <v>2</v>
      </c>
      <c r="O9" s="121">
        <v>3</v>
      </c>
      <c r="P9" s="122">
        <v>4</v>
      </c>
      <c r="Q9" s="119">
        <v>5</v>
      </c>
      <c r="R9" s="83" t="s">
        <v>122</v>
      </c>
    </row>
    <row r="10" spans="1:18" ht="16.2" thickBot="1" x14ac:dyDescent="0.35">
      <c r="A10" s="127" t="str">
        <f>'19BCONKO'!B20</f>
        <v>Alex Browne</v>
      </c>
      <c r="B10" s="134">
        <v>6</v>
      </c>
      <c r="C10" s="126">
        <v>3</v>
      </c>
      <c r="D10" s="126">
        <v>6</v>
      </c>
      <c r="E10" s="126"/>
      <c r="F10" s="124"/>
      <c r="G10" s="135">
        <f>SUM(IF(B10&gt;B11,1,0),IF(C10&gt;C11,1,0),IF(D10&gt;D11,1,0),IF(E10&gt;E11,1,0),IF(F10&gt;F11,1,0))</f>
        <v>0</v>
      </c>
      <c r="L10" s="124" t="str">
        <f>F18</f>
        <v>Conor Sheehan</v>
      </c>
      <c r="M10" s="125">
        <v>11</v>
      </c>
      <c r="N10" s="126">
        <v>9</v>
      </c>
      <c r="O10" s="126">
        <v>7</v>
      </c>
      <c r="P10" s="126">
        <v>11</v>
      </c>
      <c r="Q10" s="127">
        <v>11</v>
      </c>
      <c r="R10" s="128">
        <f>SUM(IF(M10&gt;M11,1,0),IF(N10&gt;N11,1,0),IF(O10&gt;O11,1,0),IF(P10&gt;P11,1,0),IF(Q10&gt;Q11,1,0))</f>
        <v>3</v>
      </c>
    </row>
    <row r="11" spans="1:18" ht="16.8" thickTop="1" thickBot="1" x14ac:dyDescent="0.35">
      <c r="A11" s="129" t="str">
        <f>'19BCONKO'!B26</f>
        <v>Jack Bailie</v>
      </c>
      <c r="B11" s="130">
        <v>11</v>
      </c>
      <c r="C11" s="131">
        <v>11</v>
      </c>
      <c r="D11" s="131">
        <v>11</v>
      </c>
      <c r="E11" s="131"/>
      <c r="F11" s="136"/>
      <c r="G11" s="24">
        <f>SUM(IF(B11&gt;B10,1,0),IF(C11&gt;C10,1,0),IF(D11&gt;D10,1,0),IF(E11&gt;E10,1,0),IF(F11&gt;F10,1,0))</f>
        <v>3</v>
      </c>
      <c r="L11" s="129" t="str">
        <f>F24</f>
        <v>Jack O'Connell</v>
      </c>
      <c r="M11" s="130">
        <v>9</v>
      </c>
      <c r="N11" s="131">
        <v>11</v>
      </c>
      <c r="O11" s="131">
        <v>11</v>
      </c>
      <c r="P11" s="131">
        <v>2</v>
      </c>
      <c r="Q11" s="132">
        <v>9</v>
      </c>
      <c r="R11" s="26">
        <f>SUM(IF(M11&gt;M10,1,0),IF(N11&gt;N10,1,0),IF(O11&gt;O10,1,0),IF(P11&gt;P10,1,0),IF(Q11&gt;Q10,1,0))</f>
        <v>2</v>
      </c>
    </row>
    <row r="12" spans="1:18" ht="16.2" thickBot="1" x14ac:dyDescent="0.35">
      <c r="A12" s="237"/>
      <c r="B12" s="237"/>
      <c r="C12" s="237"/>
      <c r="D12" s="238"/>
      <c r="E12" s="133" t="s">
        <v>124</v>
      </c>
      <c r="F12" s="241" t="str">
        <f>_xlfn.XLOOKUP(I5,G10:G11,A10:A11)</f>
        <v>Jack Bailie</v>
      </c>
      <c r="G12" s="242"/>
      <c r="L12" s="237"/>
      <c r="M12" s="237"/>
      <c r="N12" s="237"/>
      <c r="O12" s="238"/>
      <c r="P12" s="133" t="s">
        <v>124</v>
      </c>
      <c r="Q12" s="239" t="str">
        <f>_xlfn.XLOOKUP(I5,R10:R11,L10:L11)</f>
        <v>Conor Sheehan</v>
      </c>
      <c r="R12" s="240"/>
    </row>
    <row r="14" spans="1:18" ht="16.2" thickBot="1" x14ac:dyDescent="0.35">
      <c r="G14" s="15"/>
    </row>
    <row r="15" spans="1:18" ht="16.2" thickBot="1" x14ac:dyDescent="0.35">
      <c r="A15" s="119" t="s">
        <v>127</v>
      </c>
      <c r="B15" s="120">
        <v>1</v>
      </c>
      <c r="C15" s="121">
        <v>2</v>
      </c>
      <c r="D15" s="121">
        <v>3</v>
      </c>
      <c r="E15" s="121">
        <v>4</v>
      </c>
      <c r="F15" s="119">
        <v>5</v>
      </c>
      <c r="G15" s="25" t="s">
        <v>122</v>
      </c>
    </row>
    <row r="16" spans="1:18" ht="16.2" thickBot="1" x14ac:dyDescent="0.35">
      <c r="A16" s="124" t="str">
        <f>'19BCONKO'!B31</f>
        <v>Conor Sheehan</v>
      </c>
      <c r="B16" s="125">
        <v>11</v>
      </c>
      <c r="C16" s="126">
        <v>11</v>
      </c>
      <c r="D16" s="126">
        <v>11</v>
      </c>
      <c r="E16" s="126"/>
      <c r="F16" s="124"/>
      <c r="G16" s="135">
        <f>SUM(IF(B16&gt;B17,1,0),IF(C16&gt;C17,1,0),IF(D16&gt;D17,1,0),IF(E16&gt;E17,1,0),IF(F16&gt;F17,1,0))</f>
        <v>3</v>
      </c>
      <c r="L16" s="119" t="s">
        <v>128</v>
      </c>
      <c r="M16" s="120">
        <v>1</v>
      </c>
      <c r="N16" s="121">
        <v>2</v>
      </c>
      <c r="O16" s="121">
        <v>3</v>
      </c>
      <c r="P16" s="122">
        <v>4</v>
      </c>
      <c r="Q16" s="119">
        <v>5</v>
      </c>
      <c r="R16" s="83" t="s">
        <v>122</v>
      </c>
    </row>
    <row r="17" spans="1:18" ht="16.8" thickTop="1" thickBot="1" x14ac:dyDescent="0.35">
      <c r="A17" s="137" t="str">
        <f>'19BCONKO'!B37</f>
        <v>Harrison Yeun</v>
      </c>
      <c r="B17" s="138">
        <v>7</v>
      </c>
      <c r="C17" s="131">
        <v>8</v>
      </c>
      <c r="D17" s="131">
        <v>9</v>
      </c>
      <c r="E17" s="131"/>
      <c r="F17" s="136"/>
      <c r="G17" s="24">
        <f>SUM(IF(B17&gt;B16,1,0),IF(C17&gt;C16,1,0),IF(D17&gt;D16,1,0),IF(E17&gt;E16,1,0),IF(F17&gt;F16,1,0))</f>
        <v>0</v>
      </c>
      <c r="L17" s="124" t="str">
        <f>Q6</f>
        <v>Jack Bailie</v>
      </c>
      <c r="M17" s="125">
        <v>5</v>
      </c>
      <c r="N17" s="126">
        <v>11</v>
      </c>
      <c r="O17" s="126">
        <v>5</v>
      </c>
      <c r="P17" s="126">
        <v>11</v>
      </c>
      <c r="Q17" s="127">
        <v>11</v>
      </c>
      <c r="R17" s="128">
        <f>SUM(IF(M17&gt;M18,1,0),IF(N17&gt;N18,1,0),IF(O17&gt;O18,1,0),IF(P17&gt;P18,1,0),IF(Q17&gt;Q18,1,0))</f>
        <v>3</v>
      </c>
    </row>
    <row r="18" spans="1:18" ht="16.2" thickBot="1" x14ac:dyDescent="0.35">
      <c r="A18" s="237"/>
      <c r="B18" s="237"/>
      <c r="C18" s="237"/>
      <c r="D18" s="238"/>
      <c r="E18" s="133" t="s">
        <v>124</v>
      </c>
      <c r="F18" s="241" t="str">
        <f>_xlfn.XLOOKUP(I5,G16:G17,A16:A17)</f>
        <v>Conor Sheehan</v>
      </c>
      <c r="G18" s="242"/>
      <c r="L18" s="129" t="str">
        <f>Q12</f>
        <v>Conor Sheehan</v>
      </c>
      <c r="M18" s="130">
        <v>11</v>
      </c>
      <c r="N18" s="131">
        <v>5</v>
      </c>
      <c r="O18" s="131">
        <v>11</v>
      </c>
      <c r="P18" s="131">
        <v>8</v>
      </c>
      <c r="Q18" s="132">
        <v>3</v>
      </c>
      <c r="R18" s="26">
        <f>SUM(IF(M18&gt;M17,1,0),IF(N18&gt;N17,1,0),IF(O18&gt;O17,1,0),IF(P18&gt;P17,1,0),IF(Q18&gt;Q17,1,0))</f>
        <v>2</v>
      </c>
    </row>
    <row r="19" spans="1:18" ht="16.2" thickBot="1" x14ac:dyDescent="0.35">
      <c r="L19" s="237"/>
      <c r="M19" s="237"/>
      <c r="N19" s="237"/>
      <c r="O19" s="238"/>
      <c r="P19" s="133" t="s">
        <v>124</v>
      </c>
      <c r="Q19" s="239" t="str">
        <f>_xlfn.XLOOKUP(I5,R17:R18,L17:L18)</f>
        <v>Jack Bailie</v>
      </c>
      <c r="R19" s="240"/>
    </row>
    <row r="20" spans="1:18" ht="16.2" thickBot="1" x14ac:dyDescent="0.35"/>
    <row r="21" spans="1:18" ht="16.2" thickBot="1" x14ac:dyDescent="0.35">
      <c r="A21" s="119" t="s">
        <v>129</v>
      </c>
      <c r="B21" s="120">
        <v>1</v>
      </c>
      <c r="C21" s="121">
        <v>2</v>
      </c>
      <c r="D21" s="121">
        <v>3</v>
      </c>
      <c r="E21" s="121">
        <v>4</v>
      </c>
      <c r="F21" s="119">
        <v>5</v>
      </c>
      <c r="G21" s="83" t="s">
        <v>122</v>
      </c>
    </row>
    <row r="22" spans="1:18" ht="16.2" thickBot="1" x14ac:dyDescent="0.35">
      <c r="A22" s="124" t="s">
        <v>144</v>
      </c>
      <c r="B22" s="125"/>
      <c r="C22" s="126"/>
      <c r="D22" s="126"/>
      <c r="E22" s="126"/>
      <c r="F22" s="124"/>
      <c r="G22" s="135">
        <f>SUM(IF(B22&gt;B23,1,0),IF(C22&gt;C23,1,0),IF(D22&gt;D23,1,0),IF(E22&gt;E23,1,0),IF(F22&gt;F23,1,0))</f>
        <v>0</v>
      </c>
      <c r="N22" s="246" t="s">
        <v>264</v>
      </c>
      <c r="O22" s="246"/>
    </row>
    <row r="23" spans="1:18" ht="16.8" thickTop="1" thickBot="1" x14ac:dyDescent="0.35">
      <c r="A23" s="137" t="str">
        <f>'19BCONKO'!B48</f>
        <v>Jack O'Connell</v>
      </c>
      <c r="B23" s="138"/>
      <c r="C23" s="131"/>
      <c r="D23" s="131"/>
      <c r="E23" s="131"/>
      <c r="F23" s="132"/>
      <c r="G23" s="24">
        <f>SUM(IF(B23&gt;B22,1,0),IF(C23&gt;C22,1,0),IF(D23&gt;D22,1,0),IF(E23&gt;E22,1,0),IF(F23&gt;F22,1,0))</f>
        <v>0</v>
      </c>
      <c r="N23" s="246"/>
      <c r="O23" s="246"/>
    </row>
    <row r="24" spans="1:18" ht="16.2" thickBot="1" x14ac:dyDescent="0.35">
      <c r="A24" s="237"/>
      <c r="B24" s="237"/>
      <c r="C24" s="237"/>
      <c r="D24" s="238"/>
      <c r="E24" s="133" t="s">
        <v>124</v>
      </c>
      <c r="F24" s="241" t="str">
        <f>A23</f>
        <v>Jack O'Connell</v>
      </c>
      <c r="G24" s="242"/>
    </row>
  </sheetData>
  <mergeCells count="15">
    <mergeCell ref="A18:D18"/>
    <mergeCell ref="F18:G18"/>
    <mergeCell ref="L19:O19"/>
    <mergeCell ref="Q19:R19"/>
    <mergeCell ref="A24:D24"/>
    <mergeCell ref="F24:G24"/>
    <mergeCell ref="N22:O23"/>
    <mergeCell ref="A6:D6"/>
    <mergeCell ref="F6:G6"/>
    <mergeCell ref="L6:O6"/>
    <mergeCell ref="Q6:R6"/>
    <mergeCell ref="A12:D12"/>
    <mergeCell ref="F12:G12"/>
    <mergeCell ref="L12:O12"/>
    <mergeCell ref="Q12:R12"/>
  </mergeCells>
  <hyperlinks>
    <hyperlink ref="N22:O23" location="Contents!A1" display="Contents" xr:uid="{324C7B48-4B40-8840-9E3D-2A016CBC2679}"/>
  </hyperlinks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4D2E1-D031-A04F-B90F-492D1A42C0AB}">
  <sheetPr>
    <tabColor theme="3" tint="0.499984740745262"/>
  </sheetPr>
  <dimension ref="A1:R50"/>
  <sheetViews>
    <sheetView workbookViewId="0">
      <selection activeCell="Q3" sqref="Q3:R4"/>
    </sheetView>
  </sheetViews>
  <sheetFormatPr defaultColWidth="11.19921875" defaultRowHeight="15.6" x14ac:dyDescent="0.3"/>
  <cols>
    <col min="2" max="2" width="17.69921875" customWidth="1"/>
  </cols>
  <sheetData>
    <row r="1" spans="1:18" ht="16.8" thickTop="1" thickBot="1" x14ac:dyDescent="0.35">
      <c r="A1" s="247" t="s">
        <v>44</v>
      </c>
      <c r="B1" s="248"/>
      <c r="C1" s="249" t="s">
        <v>0</v>
      </c>
      <c r="D1" s="250"/>
      <c r="E1" s="250"/>
      <c r="F1" s="251"/>
      <c r="G1" s="252" t="s">
        <v>1</v>
      </c>
      <c r="H1" s="253"/>
      <c r="I1" s="253"/>
      <c r="J1" s="253"/>
      <c r="K1" s="253"/>
      <c r="L1" s="254"/>
      <c r="M1" s="59" t="s">
        <v>2</v>
      </c>
    </row>
    <row r="2" spans="1:18" ht="16.2" thickBot="1" x14ac:dyDescent="0.35">
      <c r="A2" s="255" t="s">
        <v>36</v>
      </c>
      <c r="B2" s="256"/>
      <c r="C2" s="257" t="s">
        <v>3</v>
      </c>
      <c r="D2" s="258"/>
      <c r="E2" s="258"/>
      <c r="F2" s="259"/>
      <c r="G2" s="260" t="s">
        <v>4</v>
      </c>
      <c r="H2" s="261"/>
      <c r="I2" s="260" t="s">
        <v>5</v>
      </c>
      <c r="J2" s="261"/>
      <c r="K2" s="260" t="s">
        <v>6</v>
      </c>
      <c r="L2" s="261"/>
      <c r="M2" s="61" t="s">
        <v>7</v>
      </c>
    </row>
    <row r="3" spans="1:18" ht="16.2" thickBot="1" x14ac:dyDescent="0.35">
      <c r="A3" s="234" t="s">
        <v>8</v>
      </c>
      <c r="B3" s="262"/>
      <c r="C3" s="62">
        <v>1</v>
      </c>
      <c r="D3" s="62">
        <v>2</v>
      </c>
      <c r="E3" s="62">
        <v>3</v>
      </c>
      <c r="F3" s="60">
        <v>4</v>
      </c>
      <c r="G3" s="63" t="s">
        <v>9</v>
      </c>
      <c r="H3" s="63" t="s">
        <v>10</v>
      </c>
      <c r="I3" s="63" t="s">
        <v>9</v>
      </c>
      <c r="J3" s="63" t="s">
        <v>10</v>
      </c>
      <c r="K3" s="63" t="s">
        <v>9</v>
      </c>
      <c r="L3" s="63" t="s">
        <v>10</v>
      </c>
      <c r="M3" s="61"/>
      <c r="Q3" s="243" t="s">
        <v>264</v>
      </c>
      <c r="R3" s="243"/>
    </row>
    <row r="4" spans="1:18" ht="16.2" thickBot="1" x14ac:dyDescent="0.35">
      <c r="A4" s="64">
        <v>1</v>
      </c>
      <c r="B4" s="57" t="s">
        <v>46</v>
      </c>
      <c r="C4" s="9"/>
      <c r="D4" s="66">
        <f>H21</f>
        <v>3</v>
      </c>
      <c r="E4" s="66">
        <f>H15</f>
        <v>3</v>
      </c>
      <c r="F4" s="67">
        <f>H11</f>
        <v>3</v>
      </c>
      <c r="G4" s="66">
        <f>SUM(IF(D4=3,1,0),IF(E4=3,1,0),IF(F4=3,1,0))</f>
        <v>3</v>
      </c>
      <c r="H4" s="66">
        <f>SUM(IF(D4&lt;3,1,0),IF(E4&lt;3,1,0),IF(F4&lt;3,1,0))</f>
        <v>0</v>
      </c>
      <c r="I4" s="68">
        <f>SUM(D4,E4,F4)</f>
        <v>9</v>
      </c>
      <c r="J4" s="68">
        <f>SUM(C5,C6,C7)</f>
        <v>0</v>
      </c>
      <c r="K4" s="68"/>
      <c r="L4" s="69"/>
      <c r="M4" s="67">
        <f>SUM(IF(H4=3,4),IF(H4=2,3),IF(H4=1,2),IF(H4=0,1))</f>
        <v>1</v>
      </c>
      <c r="Q4" s="243"/>
      <c r="R4" s="243"/>
    </row>
    <row r="5" spans="1:18" ht="16.2" thickBot="1" x14ac:dyDescent="0.35">
      <c r="A5" s="64">
        <v>2</v>
      </c>
      <c r="B5" s="57" t="s">
        <v>47</v>
      </c>
      <c r="C5" s="66">
        <f>H22</f>
        <v>0</v>
      </c>
      <c r="D5" s="9"/>
      <c r="E5" s="66">
        <f>H13</f>
        <v>3</v>
      </c>
      <c r="F5" s="67">
        <f>H17</f>
        <v>2</v>
      </c>
      <c r="G5" s="66">
        <f>SUM(IF(C5=3,1,0),IF(E5=3,1,0),IF(F5=3,1,0))</f>
        <v>1</v>
      </c>
      <c r="H5" s="66">
        <f>SUM(IF(C5&lt;3,1,0),IF(E5&lt;3,1,0),IF(F5&lt;3,1,0))</f>
        <v>2</v>
      </c>
      <c r="I5" s="68">
        <f>SUM(C5,E5,F5)</f>
        <v>5</v>
      </c>
      <c r="J5" s="68">
        <f>SUM(D4,D6,D7)</f>
        <v>8</v>
      </c>
      <c r="K5" s="68"/>
      <c r="L5" s="69"/>
      <c r="M5" s="67">
        <f>SUM(IF(H5=3,4),IF(H5=2,3),IF(H5=1,2),IF(H5=0,1))</f>
        <v>3</v>
      </c>
    </row>
    <row r="6" spans="1:18" ht="16.2" thickBot="1" x14ac:dyDescent="0.35">
      <c r="A6" s="64">
        <v>3</v>
      </c>
      <c r="B6" s="57" t="s">
        <v>48</v>
      </c>
      <c r="C6" s="66">
        <f>H16</f>
        <v>0</v>
      </c>
      <c r="D6" s="66">
        <f>H14</f>
        <v>2</v>
      </c>
      <c r="E6" s="9"/>
      <c r="F6" s="67">
        <f>H19</f>
        <v>0</v>
      </c>
      <c r="G6" s="66">
        <f>SUM(IF(C6=3,1,0),IF(D6=3,1,0),IF(F6=3,1,0))</f>
        <v>0</v>
      </c>
      <c r="H6" s="66">
        <f>SUM(IF(C6&lt;3,1,0),IF(D6&lt;3,1,0),IF(F6&lt;3,1,0))</f>
        <v>3</v>
      </c>
      <c r="I6" s="68">
        <f>SUM(C6,D6,F6)</f>
        <v>2</v>
      </c>
      <c r="J6" s="68">
        <f>SUM(E4,E5,E7)</f>
        <v>9</v>
      </c>
      <c r="K6" s="68"/>
      <c r="L6" s="69"/>
      <c r="M6" s="67">
        <f>SUM(IF(H6=3,4),IF(H6=2,3),IF(H6=1,2),IF(H6=0,1))</f>
        <v>4</v>
      </c>
    </row>
    <row r="7" spans="1:18" ht="16.2" thickBot="1" x14ac:dyDescent="0.35">
      <c r="A7" s="64">
        <v>4</v>
      </c>
      <c r="B7" s="57" t="s">
        <v>49</v>
      </c>
      <c r="C7" s="66">
        <f>H12</f>
        <v>0</v>
      </c>
      <c r="D7" s="66">
        <f>H18</f>
        <v>3</v>
      </c>
      <c r="E7" s="66">
        <f>H20</f>
        <v>3</v>
      </c>
      <c r="F7" s="70"/>
      <c r="G7" s="71">
        <f>SUM(IF(C7=3,1,0),IF(D7=3,1,0),IF(E7=3,1,0))</f>
        <v>2</v>
      </c>
      <c r="H7" s="71">
        <f>SUM(IF(C7&lt;3,1,0),IF(D7&lt;3,1,0),IF(E7&lt;3,1,0))</f>
        <v>1</v>
      </c>
      <c r="I7" s="72">
        <f>SUM(C7,D7,E7)</f>
        <v>6</v>
      </c>
      <c r="J7" s="72">
        <f>SUM(F4,F5,F6)</f>
        <v>5</v>
      </c>
      <c r="K7" s="72"/>
      <c r="L7" s="73"/>
      <c r="M7" s="74">
        <f>SUM(IF(H7=3,4),IF(H7=2,3),IF(H7=1,2),IF(H7=0,1))</f>
        <v>2</v>
      </c>
    </row>
    <row r="10" spans="1:18" ht="16.2" thickBot="1" x14ac:dyDescent="0.35">
      <c r="A10" s="75"/>
      <c r="C10" s="75"/>
      <c r="D10" s="75"/>
    </row>
    <row r="11" spans="1:18" ht="16.8" thickTop="1" thickBot="1" x14ac:dyDescent="0.35">
      <c r="A11" s="76" t="s">
        <v>11</v>
      </c>
      <c r="B11" s="77">
        <v>1</v>
      </c>
      <c r="C11" s="78">
        <v>11</v>
      </c>
      <c r="D11" s="79">
        <v>11</v>
      </c>
      <c r="E11" s="80">
        <v>11</v>
      </c>
      <c r="F11" s="80"/>
      <c r="G11" s="81"/>
      <c r="H11" s="82">
        <f>SUM(IF(C11&gt;C12,1,0),IF(D11&gt;D12,1,0),IF(E11&gt;E12,1,0),IF(F11&gt;F12,1,0),IF(G11&gt;G12,1,0))</f>
        <v>3</v>
      </c>
      <c r="L11" s="83" t="s">
        <v>12</v>
      </c>
      <c r="M11" s="84" t="s">
        <v>13</v>
      </c>
    </row>
    <row r="12" spans="1:18" ht="16.2" thickBot="1" x14ac:dyDescent="0.35">
      <c r="A12" s="85">
        <v>3</v>
      </c>
      <c r="B12" s="86">
        <v>4</v>
      </c>
      <c r="C12" s="87">
        <v>4</v>
      </c>
      <c r="D12" s="88">
        <v>3</v>
      </c>
      <c r="E12" s="88">
        <v>2</v>
      </c>
      <c r="F12" s="88"/>
      <c r="G12" s="89"/>
      <c r="H12" s="90">
        <f>SUM(IF(C12&gt;C11,1,0),IF(D12&gt;D11,1,0),IF(E12&gt;E11,1,0),IF(F12&gt;F11,1,0),IF(G12&gt;G11,1,0))</f>
        <v>0</v>
      </c>
      <c r="L12" s="43" t="s">
        <v>14</v>
      </c>
      <c r="M12" s="35" t="str">
        <f>_xlfn.XLOOKUP(O12,M4:M7,B4:B7)</f>
        <v>Grace Looney</v>
      </c>
      <c r="O12">
        <v>1</v>
      </c>
    </row>
    <row r="13" spans="1:18" ht="16.2" thickTop="1" x14ac:dyDescent="0.3">
      <c r="A13" s="91" t="s">
        <v>42</v>
      </c>
      <c r="B13" s="92">
        <v>2</v>
      </c>
      <c r="C13" s="93">
        <v>6</v>
      </c>
      <c r="D13" s="94">
        <v>11</v>
      </c>
      <c r="E13" s="94">
        <v>12</v>
      </c>
      <c r="F13" s="94">
        <v>11</v>
      </c>
      <c r="G13" s="95">
        <v>11</v>
      </c>
      <c r="H13" s="96">
        <f>SUM(IF(C13&gt;C14,1,0),IF(D13&gt;D14,1,0),IF(E13&gt;E14,1,0),IF(F13&gt;F14,1,0),IF(G13&gt;G14,1,0))</f>
        <v>3</v>
      </c>
      <c r="L13" s="42" t="s">
        <v>15</v>
      </c>
      <c r="M13" s="24" t="str">
        <f>_xlfn.XLOOKUP(O13,M4:M7,B4:B7)</f>
        <v>Lily Smith</v>
      </c>
      <c r="O13">
        <v>2</v>
      </c>
    </row>
    <row r="14" spans="1:18" ht="16.2" thickBot="1" x14ac:dyDescent="0.35">
      <c r="A14" s="97">
        <v>1</v>
      </c>
      <c r="B14" s="98">
        <v>3</v>
      </c>
      <c r="C14" s="99">
        <v>11</v>
      </c>
      <c r="D14" s="100">
        <v>3</v>
      </c>
      <c r="E14" s="100">
        <v>14</v>
      </c>
      <c r="F14" s="100">
        <v>9</v>
      </c>
      <c r="G14" s="101">
        <v>9</v>
      </c>
      <c r="H14" s="102">
        <f>SUM(IF(C14&gt;C13,1,0),IF(D14&gt;D13,1,0),IF(E14&gt;E13,1,0),IF(F14&gt;F13,1,0),IF(G14&gt;G13,1,0))</f>
        <v>2</v>
      </c>
      <c r="L14" s="42" t="s">
        <v>16</v>
      </c>
      <c r="M14" s="42" t="str">
        <f>_xlfn.XLOOKUP(O14,M4:M7,B4:B7)</f>
        <v>Lily Parke</v>
      </c>
      <c r="O14">
        <v>3</v>
      </c>
    </row>
    <row r="15" spans="1:18" ht="16.8" thickTop="1" thickBot="1" x14ac:dyDescent="0.35">
      <c r="A15" s="91" t="s">
        <v>42</v>
      </c>
      <c r="B15" s="92">
        <v>1</v>
      </c>
      <c r="C15" s="93">
        <v>11</v>
      </c>
      <c r="D15" s="103">
        <v>11</v>
      </c>
      <c r="E15" s="103">
        <v>11</v>
      </c>
      <c r="F15" s="103"/>
      <c r="G15" s="104"/>
      <c r="H15" s="96">
        <f>SUM(IF(C15&gt;C16,1,0),IF(D15&gt;D16,1,0),IF(E15&gt;E16,1,0),IF(F15&gt;F16,1,0),IF(G15&gt;G16,1,0))</f>
        <v>3</v>
      </c>
      <c r="L15" s="26" t="s">
        <v>43</v>
      </c>
      <c r="M15" s="46" t="str">
        <f>_xlfn.XLOOKUP(O15,M4:M7,B4:B7)</f>
        <v>Megha Philip</v>
      </c>
      <c r="O15">
        <v>4</v>
      </c>
    </row>
    <row r="16" spans="1:18" ht="16.2" thickBot="1" x14ac:dyDescent="0.35">
      <c r="A16" s="97">
        <v>4</v>
      </c>
      <c r="B16" s="98">
        <v>3</v>
      </c>
      <c r="C16" s="99">
        <v>4</v>
      </c>
      <c r="D16" s="100">
        <v>6</v>
      </c>
      <c r="E16" s="100">
        <v>4</v>
      </c>
      <c r="F16" s="100"/>
      <c r="G16" s="105"/>
      <c r="H16" s="102">
        <f>SUM(IF(C16&gt;C15,1,0),IF(D16&gt;D15,1,0),IF(E16&gt;E15,1,0),IF(F16&gt;F15,1,0),IF(G16&gt;G15,1,0))</f>
        <v>0</v>
      </c>
    </row>
    <row r="17" spans="1:13" ht="16.2" thickTop="1" x14ac:dyDescent="0.3">
      <c r="A17" s="91" t="s">
        <v>42</v>
      </c>
      <c r="B17" s="92">
        <v>2</v>
      </c>
      <c r="C17" s="106">
        <v>11</v>
      </c>
      <c r="D17" s="103">
        <v>11</v>
      </c>
      <c r="E17" s="103">
        <v>1</v>
      </c>
      <c r="F17" s="103">
        <v>7</v>
      </c>
      <c r="G17" s="104">
        <v>10</v>
      </c>
      <c r="H17" s="96">
        <f>SUM(IF(C17&gt;C18,1,0),IF(D17&gt;D18,1,0),IF(E17&gt;E18,1,0),IF(F17&gt;F18,1,0),IF(G17&gt;G18,1,0))</f>
        <v>2</v>
      </c>
    </row>
    <row r="18" spans="1:13" ht="16.2" thickBot="1" x14ac:dyDescent="0.35">
      <c r="A18" s="97">
        <v>3</v>
      </c>
      <c r="B18" s="98">
        <v>4</v>
      </c>
      <c r="C18" s="99">
        <v>7</v>
      </c>
      <c r="D18" s="100">
        <v>8</v>
      </c>
      <c r="E18" s="100">
        <v>11</v>
      </c>
      <c r="F18" s="100">
        <v>11</v>
      </c>
      <c r="G18" s="105">
        <v>12</v>
      </c>
      <c r="H18" s="102">
        <f>SUM(IF(C18&gt;C17,1,0),IF(D18&gt;D17,1,0),IF(E18&gt;E17,1,0),IF(F18&gt;F17,1,0),IF(G18&gt;G17,1,0))</f>
        <v>3</v>
      </c>
    </row>
    <row r="19" spans="1:13" ht="16.2" thickTop="1" x14ac:dyDescent="0.3">
      <c r="A19" s="91" t="s">
        <v>42</v>
      </c>
      <c r="B19" s="107">
        <v>3</v>
      </c>
      <c r="C19" s="106">
        <v>9</v>
      </c>
      <c r="D19" s="103">
        <v>7</v>
      </c>
      <c r="E19" s="103">
        <v>5</v>
      </c>
      <c r="F19" s="103"/>
      <c r="G19" s="104"/>
      <c r="H19" s="108">
        <f>SUM(IF(C19&gt;C20,1,0),IF(D19&gt;D20,1,0),IF(E19&gt;E20,1,0),IF(F19&gt;F20,1,0),IF(G19&gt;G20,1,0))</f>
        <v>0</v>
      </c>
    </row>
    <row r="20" spans="1:13" ht="16.2" thickBot="1" x14ac:dyDescent="0.35">
      <c r="A20" s="97">
        <v>2</v>
      </c>
      <c r="B20" s="98">
        <v>4</v>
      </c>
      <c r="C20" s="99">
        <v>11</v>
      </c>
      <c r="D20" s="100">
        <v>11</v>
      </c>
      <c r="E20" s="100">
        <v>11</v>
      </c>
      <c r="F20" s="100"/>
      <c r="G20" s="105"/>
      <c r="H20" s="90">
        <f>SUM(IF(C20&gt;C19,1,0),IF(D20&gt;D19,1,0),IF(E20&gt;E19,1,0),IF(F20&gt;F19,1,0),IF(G20&gt;G19,1,0))</f>
        <v>3</v>
      </c>
    </row>
    <row r="21" spans="1:13" ht="16.2" thickTop="1" x14ac:dyDescent="0.3">
      <c r="A21" s="91" t="s">
        <v>42</v>
      </c>
      <c r="B21" s="107">
        <v>1</v>
      </c>
      <c r="C21" s="106">
        <v>11</v>
      </c>
      <c r="D21" s="103">
        <v>11</v>
      </c>
      <c r="E21" s="103">
        <v>11</v>
      </c>
      <c r="F21" s="103"/>
      <c r="G21" s="104"/>
      <c r="H21" s="96">
        <f>SUM(IF(C21&gt;C22,1,0),IF(D21&gt;D22,1,0),IF(E21&gt;E22,1,0),IF(F21&gt;F22,1,0),IF(G21&gt;G22,1,0))</f>
        <v>3</v>
      </c>
    </row>
    <row r="22" spans="1:13" ht="16.2" thickBot="1" x14ac:dyDescent="0.35">
      <c r="A22" s="109">
        <v>4</v>
      </c>
      <c r="B22" s="110">
        <v>2</v>
      </c>
      <c r="C22" s="111">
        <v>9</v>
      </c>
      <c r="D22" s="112">
        <v>9</v>
      </c>
      <c r="E22" s="112">
        <v>5</v>
      </c>
      <c r="F22" s="112"/>
      <c r="H22" s="113">
        <f>SUM(IF(C22&gt;C21,1,0),IF(D22&gt;D21,1,0),IF(E22&gt;E21,1,0),IF(F22&gt;F21,1,0),IF(G22&gt;G21,1,0))</f>
        <v>0</v>
      </c>
    </row>
    <row r="23" spans="1:13" ht="16.2" thickTop="1" x14ac:dyDescent="0.3">
      <c r="A23" s="114"/>
      <c r="B23" s="114"/>
      <c r="C23" s="115"/>
      <c r="D23" s="115"/>
      <c r="E23" s="115"/>
      <c r="F23" s="115"/>
      <c r="G23" s="115"/>
      <c r="H23" s="115"/>
    </row>
    <row r="24" spans="1:13" x14ac:dyDescent="0.3">
      <c r="A24" s="116"/>
      <c r="B24" s="116"/>
    </row>
    <row r="25" spans="1:13" ht="16.2" thickBot="1" x14ac:dyDescent="0.35">
      <c r="A25" s="116"/>
      <c r="B25" s="116"/>
    </row>
    <row r="26" spans="1:13" ht="16.8" thickTop="1" thickBot="1" x14ac:dyDescent="0.35">
      <c r="A26" s="247" t="s">
        <v>44</v>
      </c>
      <c r="B26" s="248"/>
      <c r="C26" s="249" t="s">
        <v>0</v>
      </c>
      <c r="D26" s="250"/>
      <c r="E26" s="250"/>
      <c r="F26" s="251"/>
      <c r="G26" s="252" t="s">
        <v>1</v>
      </c>
      <c r="H26" s="253"/>
      <c r="I26" s="253"/>
      <c r="J26" s="253"/>
      <c r="K26" s="253"/>
      <c r="L26" s="254"/>
      <c r="M26" s="59" t="s">
        <v>2</v>
      </c>
    </row>
    <row r="27" spans="1:13" ht="16.2" thickBot="1" x14ac:dyDescent="0.35">
      <c r="A27" s="255" t="s">
        <v>45</v>
      </c>
      <c r="B27" s="256"/>
      <c r="C27" s="257" t="s">
        <v>3</v>
      </c>
      <c r="D27" s="258"/>
      <c r="E27" s="258"/>
      <c r="F27" s="259"/>
      <c r="G27" s="260" t="s">
        <v>4</v>
      </c>
      <c r="H27" s="261"/>
      <c r="I27" s="260" t="s">
        <v>5</v>
      </c>
      <c r="J27" s="261"/>
      <c r="K27" s="260" t="s">
        <v>6</v>
      </c>
      <c r="L27" s="261"/>
      <c r="M27" s="61" t="s">
        <v>7</v>
      </c>
    </row>
    <row r="28" spans="1:13" ht="16.2" thickBot="1" x14ac:dyDescent="0.35">
      <c r="A28" s="234" t="s">
        <v>8</v>
      </c>
      <c r="B28" s="262"/>
      <c r="C28" s="62">
        <v>1</v>
      </c>
      <c r="D28" s="62">
        <v>2</v>
      </c>
      <c r="E28" s="62">
        <v>3</v>
      </c>
      <c r="F28" s="60">
        <v>4</v>
      </c>
      <c r="G28" s="63" t="s">
        <v>9</v>
      </c>
      <c r="H28" s="63" t="s">
        <v>10</v>
      </c>
      <c r="I28" s="63" t="s">
        <v>9</v>
      </c>
      <c r="J28" s="63" t="s">
        <v>10</v>
      </c>
      <c r="K28" s="63" t="s">
        <v>9</v>
      </c>
      <c r="L28" s="63" t="s">
        <v>10</v>
      </c>
      <c r="M28" s="61"/>
    </row>
    <row r="29" spans="1:13" ht="16.2" thickBot="1" x14ac:dyDescent="0.35">
      <c r="A29" s="64">
        <v>1</v>
      </c>
      <c r="B29" s="57" t="s">
        <v>50</v>
      </c>
      <c r="C29" s="9"/>
      <c r="D29" s="66">
        <f>H46</f>
        <v>3</v>
      </c>
      <c r="E29" s="66">
        <f>H40</f>
        <v>3</v>
      </c>
      <c r="F29" s="67">
        <f>H36</f>
        <v>3</v>
      </c>
      <c r="G29" s="66">
        <f>SUM(IF(D29=3,1,0),IF(E29=3,1,0),IF(F29=3,1,0))</f>
        <v>3</v>
      </c>
      <c r="H29" s="66">
        <f>SUM(IF(D29&lt;3,1,0),IF(E29&lt;3,1,0),IF(F29&lt;3,1,0))</f>
        <v>0</v>
      </c>
      <c r="I29" s="68">
        <f>SUM(D29,E29,F29)</f>
        <v>9</v>
      </c>
      <c r="J29" s="68">
        <f>SUM(C30,C31,C32)</f>
        <v>0</v>
      </c>
      <c r="K29" s="68"/>
      <c r="L29" s="69"/>
      <c r="M29" s="67">
        <f>SUM(IF(H29=3,4),IF(H29=2,3),IF(H29=1,2),IF(H29=0,1))</f>
        <v>1</v>
      </c>
    </row>
    <row r="30" spans="1:13" ht="16.2" thickBot="1" x14ac:dyDescent="0.35">
      <c r="A30" s="64">
        <v>2</v>
      </c>
      <c r="B30" s="57" t="s">
        <v>51</v>
      </c>
      <c r="C30" s="66">
        <f>H47</f>
        <v>0</v>
      </c>
      <c r="D30" s="9"/>
      <c r="E30" s="66">
        <f>H38</f>
        <v>3</v>
      </c>
      <c r="F30" s="67">
        <f>H42</f>
        <v>3</v>
      </c>
      <c r="G30" s="66">
        <f>SUM(IF(C30=3,1,0),IF(E30=3,1,0),IF(F30=3,1,0))</f>
        <v>2</v>
      </c>
      <c r="H30" s="66">
        <f>SUM(IF(C30&lt;3,1,0),IF(E30&lt;3,1,0),IF(F30&lt;3,1,0))</f>
        <v>1</v>
      </c>
      <c r="I30" s="68">
        <f>SUM(C30,E30,F30)</f>
        <v>6</v>
      </c>
      <c r="J30" s="68">
        <f>SUM(D29,D31,D32)</f>
        <v>3</v>
      </c>
      <c r="K30" s="68"/>
      <c r="L30" s="69"/>
      <c r="M30" s="67">
        <f>SUM(IF(H30=3,4),IF(H30=2,3),IF(H30=1,2),IF(H30=0,1))</f>
        <v>2</v>
      </c>
    </row>
    <row r="31" spans="1:13" ht="16.2" thickBot="1" x14ac:dyDescent="0.35">
      <c r="A31" s="64">
        <v>3</v>
      </c>
      <c r="B31" s="57" t="s">
        <v>52</v>
      </c>
      <c r="C31" s="66">
        <f>H41</f>
        <v>0</v>
      </c>
      <c r="D31" s="66">
        <f>H39</f>
        <v>0</v>
      </c>
      <c r="E31" s="9"/>
      <c r="F31" s="67">
        <f>H44</f>
        <v>3</v>
      </c>
      <c r="G31" s="66">
        <f>SUM(IF(C31=3,1,0),IF(D31=3,1,0),IF(F31=3,1,0))</f>
        <v>1</v>
      </c>
      <c r="H31" s="66">
        <f>SUM(IF(C31&lt;3,1,0),IF(D31&lt;3,1,0),IF(F31&lt;3,1,0))</f>
        <v>2</v>
      </c>
      <c r="I31" s="68">
        <f>SUM(C31,D31,F31)</f>
        <v>3</v>
      </c>
      <c r="J31" s="68">
        <f>SUM(E29,E30,E32)</f>
        <v>7</v>
      </c>
      <c r="K31" s="68"/>
      <c r="L31" s="69"/>
      <c r="M31" s="67">
        <f>SUM(IF(H31=3,4),IF(H31=2,3),IF(H31=1,2),IF(H31=0,1))</f>
        <v>3</v>
      </c>
    </row>
    <row r="32" spans="1:13" ht="16.2" thickBot="1" x14ac:dyDescent="0.35">
      <c r="A32" s="64">
        <v>4</v>
      </c>
      <c r="B32" s="57" t="s">
        <v>53</v>
      </c>
      <c r="C32" s="66">
        <f>H37</f>
        <v>0</v>
      </c>
      <c r="D32" s="66">
        <f>H43</f>
        <v>0</v>
      </c>
      <c r="E32" s="66">
        <f>H45</f>
        <v>1</v>
      </c>
      <c r="F32" s="70"/>
      <c r="G32" s="71">
        <f>SUM(IF(C32=3,1,0),IF(D32=3,1,0),IF(E32=3,1,0))</f>
        <v>0</v>
      </c>
      <c r="H32" s="71">
        <f>SUM(IF(C32&lt;3,1,0),IF(D32&lt;3,1,0),IF(E32&lt;3,1,0))</f>
        <v>3</v>
      </c>
      <c r="I32" s="72">
        <f>SUM(C32,D32,E32)</f>
        <v>1</v>
      </c>
      <c r="J32" s="72">
        <f>SUM(F29,F30,F31)</f>
        <v>9</v>
      </c>
      <c r="K32" s="72"/>
      <c r="L32" s="73"/>
      <c r="M32" s="74">
        <f>SUM(IF(H32=3,4),IF(H32=2,3),IF(H32=1,2),IF(H32=0,1))</f>
        <v>4</v>
      </c>
    </row>
    <row r="35" spans="1:15" ht="16.2" thickBot="1" x14ac:dyDescent="0.35">
      <c r="A35" s="75"/>
      <c r="C35" s="75"/>
      <c r="D35" s="75"/>
    </row>
    <row r="36" spans="1:15" ht="16.8" thickTop="1" thickBot="1" x14ac:dyDescent="0.35">
      <c r="A36" s="76" t="s">
        <v>11</v>
      </c>
      <c r="B36" s="77">
        <v>1</v>
      </c>
      <c r="C36" s="78">
        <v>11</v>
      </c>
      <c r="D36" s="79">
        <v>11</v>
      </c>
      <c r="E36" s="80">
        <v>11</v>
      </c>
      <c r="F36" s="80"/>
      <c r="G36" s="81"/>
      <c r="H36" s="82">
        <f>SUM(IF(C36&gt;C37,1,0),IF(D36&gt;D37,1,0),IF(E36&gt;E37,1,0),IF(F36&gt;F37,1,0),IF(G36&gt;G37,1,0))</f>
        <v>3</v>
      </c>
      <c r="L36" s="83" t="s">
        <v>12</v>
      </c>
      <c r="M36" s="84" t="s">
        <v>13</v>
      </c>
    </row>
    <row r="37" spans="1:15" ht="16.2" thickBot="1" x14ac:dyDescent="0.35">
      <c r="A37" s="85">
        <v>3</v>
      </c>
      <c r="B37" s="86">
        <v>4</v>
      </c>
      <c r="C37" s="87">
        <v>6</v>
      </c>
      <c r="D37" s="88">
        <v>5</v>
      </c>
      <c r="E37" s="88">
        <v>2</v>
      </c>
      <c r="F37" s="88"/>
      <c r="G37" s="89"/>
      <c r="H37" s="90">
        <f>SUM(IF(C37&gt;C36,1,0),IF(D37&gt;D36,1,0),IF(E37&gt;E36,1,0),IF(F37&gt;F36,1,0),IF(G37&gt;G36,1,0))</f>
        <v>0</v>
      </c>
      <c r="L37" s="43" t="s">
        <v>14</v>
      </c>
      <c r="M37" s="35" t="str">
        <f>_xlfn.XLOOKUP(O37,M29:M32,B29:B32)</f>
        <v>Anjali Singh</v>
      </c>
      <c r="O37">
        <v>1</v>
      </c>
    </row>
    <row r="38" spans="1:15" ht="16.2" thickTop="1" x14ac:dyDescent="0.3">
      <c r="A38" s="91" t="s">
        <v>42</v>
      </c>
      <c r="B38" s="92">
        <v>2</v>
      </c>
      <c r="C38" s="93">
        <v>11</v>
      </c>
      <c r="D38" s="94">
        <v>11</v>
      </c>
      <c r="E38" s="94">
        <v>11</v>
      </c>
      <c r="F38" s="94"/>
      <c r="G38" s="95"/>
      <c r="H38" s="96">
        <f>SUM(IF(C38&gt;C39,1,0),IF(D38&gt;D39,1,0),IF(E38&gt;E39,1,0),IF(F38&gt;F39,1,0),IF(G38&gt;G39,1,0))</f>
        <v>3</v>
      </c>
      <c r="L38" s="42" t="s">
        <v>15</v>
      </c>
      <c r="M38" s="24" t="str">
        <f>_xlfn.XLOOKUP(O38,M29:M32,B29:B32)</f>
        <v>Niamh Mason</v>
      </c>
      <c r="O38">
        <v>2</v>
      </c>
    </row>
    <row r="39" spans="1:15" ht="16.2" thickBot="1" x14ac:dyDescent="0.35">
      <c r="A39" s="97">
        <v>1</v>
      </c>
      <c r="B39" s="98">
        <v>3</v>
      </c>
      <c r="C39" s="99">
        <v>9</v>
      </c>
      <c r="D39" s="100">
        <v>9</v>
      </c>
      <c r="E39" s="100">
        <v>4</v>
      </c>
      <c r="F39" s="100"/>
      <c r="G39" s="101"/>
      <c r="H39" s="102">
        <f>SUM(IF(C39&gt;C38,1,0),IF(D39&gt;D38,1,0),IF(E39&gt;E38,1,0),IF(F39&gt;F38,1,0),IF(G39&gt;G38,1,0))</f>
        <v>0</v>
      </c>
      <c r="L39" s="42" t="s">
        <v>16</v>
      </c>
      <c r="M39" s="42" t="str">
        <f>_xlfn.XLOOKUP(O39,M29:M32,B29:B32)</f>
        <v>Rebecca Scott</v>
      </c>
      <c r="O39">
        <v>3</v>
      </c>
    </row>
    <row r="40" spans="1:15" ht="16.8" thickTop="1" thickBot="1" x14ac:dyDescent="0.35">
      <c r="A40" s="91" t="s">
        <v>42</v>
      </c>
      <c r="B40" s="92">
        <v>1</v>
      </c>
      <c r="C40" s="93">
        <v>11</v>
      </c>
      <c r="D40" s="103">
        <v>11</v>
      </c>
      <c r="E40" s="103">
        <v>11</v>
      </c>
      <c r="F40" s="103"/>
      <c r="G40" s="104"/>
      <c r="H40" s="96">
        <f>SUM(IF(C40&gt;C41,1,0),IF(D40&gt;D41,1,0),IF(E40&gt;E41,1,0),IF(F40&gt;F41,1,0),IF(G40&gt;G41,1,0))</f>
        <v>3</v>
      </c>
      <c r="L40" s="26" t="s">
        <v>43</v>
      </c>
      <c r="M40" s="46" t="str">
        <f>_xlfn.XLOOKUP(O40,M29:M32,B29:B32)</f>
        <v>Melissa Johnston</v>
      </c>
      <c r="O40">
        <v>4</v>
      </c>
    </row>
    <row r="41" spans="1:15" ht="16.2" thickBot="1" x14ac:dyDescent="0.35">
      <c r="A41" s="97">
        <v>4</v>
      </c>
      <c r="B41" s="98">
        <v>3</v>
      </c>
      <c r="C41" s="99">
        <v>3</v>
      </c>
      <c r="D41" s="100">
        <v>2</v>
      </c>
      <c r="E41" s="100">
        <v>5</v>
      </c>
      <c r="F41" s="100"/>
      <c r="G41" s="105"/>
      <c r="H41" s="102">
        <f>SUM(IF(C41&gt;C40,1,0),IF(D41&gt;D40,1,0),IF(E41&gt;E40,1,0),IF(F41&gt;F40,1,0),IF(G41&gt;G40,1,0))</f>
        <v>0</v>
      </c>
    </row>
    <row r="42" spans="1:15" ht="16.2" thickTop="1" x14ac:dyDescent="0.3">
      <c r="A42" s="91" t="s">
        <v>42</v>
      </c>
      <c r="B42" s="92">
        <v>2</v>
      </c>
      <c r="C42" s="106">
        <v>11</v>
      </c>
      <c r="D42" s="103">
        <v>11</v>
      </c>
      <c r="E42" s="103">
        <v>11</v>
      </c>
      <c r="F42" s="103"/>
      <c r="G42" s="104"/>
      <c r="H42" s="96">
        <f>SUM(IF(C42&gt;C43,1,0),IF(D42&gt;D43,1,0),IF(E42&gt;E43,1,0),IF(F42&gt;F43,1,0),IF(G42&gt;G43,1,0))</f>
        <v>3</v>
      </c>
    </row>
    <row r="43" spans="1:15" ht="16.2" thickBot="1" x14ac:dyDescent="0.35">
      <c r="A43" s="97">
        <v>3</v>
      </c>
      <c r="B43" s="98">
        <v>4</v>
      </c>
      <c r="C43" s="99">
        <v>4</v>
      </c>
      <c r="D43" s="100">
        <v>6</v>
      </c>
      <c r="E43" s="100">
        <v>7</v>
      </c>
      <c r="F43" s="100"/>
      <c r="G43" s="105"/>
      <c r="H43" s="102">
        <f>SUM(IF(C43&gt;C42,1,0),IF(D43&gt;D42,1,0),IF(E43&gt;E42,1,0),IF(F43&gt;F42,1,0),IF(G43&gt;G42,1,0))</f>
        <v>0</v>
      </c>
    </row>
    <row r="44" spans="1:15" ht="16.2" thickTop="1" x14ac:dyDescent="0.3">
      <c r="A44" s="91" t="s">
        <v>42</v>
      </c>
      <c r="B44" s="107">
        <v>3</v>
      </c>
      <c r="C44" s="106">
        <v>11</v>
      </c>
      <c r="D44" s="103">
        <v>6</v>
      </c>
      <c r="E44" s="103">
        <v>11</v>
      </c>
      <c r="F44" s="103">
        <v>11</v>
      </c>
      <c r="G44" s="104"/>
      <c r="H44" s="108">
        <f>SUM(IF(C44&gt;C45,1,0),IF(D44&gt;D45,1,0),IF(E44&gt;E45,1,0),IF(F44&gt;F45,1,0),IF(G44&gt;G45,1,0))</f>
        <v>3</v>
      </c>
    </row>
    <row r="45" spans="1:15" ht="16.2" thickBot="1" x14ac:dyDescent="0.35">
      <c r="A45" s="97">
        <v>2</v>
      </c>
      <c r="B45" s="98">
        <v>4</v>
      </c>
      <c r="C45" s="99">
        <v>9</v>
      </c>
      <c r="D45" s="100">
        <v>11</v>
      </c>
      <c r="E45" s="100">
        <v>5</v>
      </c>
      <c r="F45" s="100">
        <v>4</v>
      </c>
      <c r="G45" s="105"/>
      <c r="H45" s="90">
        <f>SUM(IF(C45&gt;C44,1,0),IF(D45&gt;D44,1,0),IF(E45&gt;E44,1,0),IF(F45&gt;F44,1,0),IF(G45&gt;G44,1,0))</f>
        <v>1</v>
      </c>
    </row>
    <row r="46" spans="1:15" ht="16.2" thickTop="1" x14ac:dyDescent="0.3">
      <c r="A46" s="91" t="s">
        <v>42</v>
      </c>
      <c r="B46" s="107">
        <v>1</v>
      </c>
      <c r="C46" s="106">
        <v>11</v>
      </c>
      <c r="D46" s="103">
        <v>11</v>
      </c>
      <c r="E46" s="103">
        <v>11</v>
      </c>
      <c r="F46" s="103"/>
      <c r="G46" s="104"/>
      <c r="H46" s="96">
        <f>SUM(IF(C46&gt;C47,1,0),IF(D46&gt;D47,1,0),IF(E46&gt;E47,1,0),IF(F46&gt;F47,1,0),IF(G46&gt;G47,1,0))</f>
        <v>3</v>
      </c>
    </row>
    <row r="47" spans="1:15" ht="16.2" thickBot="1" x14ac:dyDescent="0.35">
      <c r="A47" s="109">
        <v>4</v>
      </c>
      <c r="B47" s="110">
        <v>2</v>
      </c>
      <c r="C47" s="111">
        <v>7</v>
      </c>
      <c r="D47" s="112">
        <v>4</v>
      </c>
      <c r="E47" s="112">
        <v>7</v>
      </c>
      <c r="F47" s="112"/>
      <c r="H47" s="113">
        <f>SUM(IF(C47&gt;C46,1,0),IF(D47&gt;D46,1,0),IF(E47&gt;E46,1,0),IF(F47&gt;F46,1,0),IF(G47&gt;G46,1,0))</f>
        <v>0</v>
      </c>
    </row>
    <row r="48" spans="1:15" ht="16.2" thickTop="1" x14ac:dyDescent="0.3">
      <c r="A48" s="114"/>
      <c r="B48" s="114"/>
      <c r="C48" s="115"/>
      <c r="D48" s="115"/>
      <c r="E48" s="115"/>
      <c r="F48" s="115"/>
      <c r="G48" s="115"/>
      <c r="H48" s="115"/>
    </row>
    <row r="49" spans="1:2" x14ac:dyDescent="0.3">
      <c r="A49" s="116"/>
      <c r="B49" s="116"/>
    </row>
    <row r="50" spans="1:2" x14ac:dyDescent="0.3">
      <c r="A50" s="116"/>
      <c r="B50" s="116"/>
    </row>
  </sheetData>
  <mergeCells count="19">
    <mergeCell ref="A28:B28"/>
    <mergeCell ref="Q3:R4"/>
    <mergeCell ref="A3:B3"/>
    <mergeCell ref="A26:B26"/>
    <mergeCell ref="C26:F26"/>
    <mergeCell ref="G26:L26"/>
    <mergeCell ref="A27:B27"/>
    <mergeCell ref="C27:F27"/>
    <mergeCell ref="G27:H27"/>
    <mergeCell ref="I27:J27"/>
    <mergeCell ref="K27:L27"/>
    <mergeCell ref="A1:B1"/>
    <mergeCell ref="C1:F1"/>
    <mergeCell ref="G1:L1"/>
    <mergeCell ref="A2:B2"/>
    <mergeCell ref="C2:F2"/>
    <mergeCell ref="G2:H2"/>
    <mergeCell ref="I2:J2"/>
    <mergeCell ref="K2:L2"/>
  </mergeCells>
  <hyperlinks>
    <hyperlink ref="Q3:R4" location="Contents!A1" display="Contents" xr:uid="{E2FB97F1-0A47-8E40-ACBD-50364BF849B7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12150-84AF-9240-9598-317EFD4FBA6F}">
  <sheetPr>
    <tabColor theme="3" tint="0.499984740745262"/>
  </sheetPr>
  <dimension ref="A1:I86"/>
  <sheetViews>
    <sheetView topLeftCell="A39" workbookViewId="0">
      <selection sqref="A1:B1"/>
    </sheetView>
  </sheetViews>
  <sheetFormatPr defaultColWidth="11.19921875" defaultRowHeight="15.6" x14ac:dyDescent="0.3"/>
  <cols>
    <col min="1" max="1" width="5.796875" customWidth="1"/>
    <col min="2" max="2" width="25.796875" customWidth="1"/>
    <col min="3" max="3" width="5.796875" customWidth="1"/>
    <col min="4" max="4" width="25.796875" customWidth="1"/>
    <col min="5" max="5" width="5.796875" customWidth="1"/>
    <col min="6" max="6" width="25.796875" customWidth="1"/>
  </cols>
  <sheetData>
    <row r="1" spans="1:9" x14ac:dyDescent="0.3">
      <c r="A1" s="147"/>
      <c r="B1" s="148"/>
      <c r="C1" s="147"/>
      <c r="D1" s="148"/>
      <c r="E1" s="139"/>
      <c r="F1" s="149"/>
      <c r="G1" s="139"/>
    </row>
    <row r="2" spans="1:9" x14ac:dyDescent="0.3">
      <c r="A2" s="147"/>
      <c r="B2" s="150" t="s">
        <v>132</v>
      </c>
      <c r="C2" s="147"/>
      <c r="D2" s="150" t="s">
        <v>133</v>
      </c>
      <c r="E2" s="139"/>
      <c r="F2" s="151" t="s">
        <v>134</v>
      </c>
      <c r="G2" s="139"/>
    </row>
    <row r="3" spans="1:9" x14ac:dyDescent="0.3">
      <c r="A3" s="139"/>
      <c r="B3" s="139"/>
      <c r="C3" s="139"/>
      <c r="D3" s="139"/>
      <c r="E3" s="139"/>
      <c r="F3" s="149"/>
      <c r="G3" s="139"/>
    </row>
    <row r="4" spans="1:9" x14ac:dyDescent="0.3">
      <c r="A4" s="141"/>
      <c r="B4" s="143"/>
      <c r="C4" s="141"/>
      <c r="D4" s="143"/>
      <c r="E4" s="143"/>
      <c r="F4" s="143"/>
      <c r="G4" s="141"/>
      <c r="H4" s="243" t="s">
        <v>264</v>
      </c>
      <c r="I4" s="243"/>
    </row>
    <row r="5" spans="1:9" x14ac:dyDescent="0.3">
      <c r="A5" s="170"/>
      <c r="B5" s="143"/>
      <c r="C5" s="141"/>
      <c r="D5" s="143"/>
      <c r="E5" s="143"/>
      <c r="F5" s="143"/>
      <c r="G5" s="141"/>
      <c r="H5" s="243"/>
      <c r="I5" s="243"/>
    </row>
    <row r="6" spans="1:9" x14ac:dyDescent="0.3">
      <c r="A6" s="143"/>
      <c r="B6" s="143"/>
      <c r="C6" s="141"/>
      <c r="D6" s="143"/>
      <c r="E6" s="143"/>
      <c r="F6" s="143"/>
      <c r="G6" s="141"/>
    </row>
    <row r="7" spans="1:9" ht="16.2" thickBot="1" x14ac:dyDescent="0.35">
      <c r="A7" s="139" t="s">
        <v>152</v>
      </c>
      <c r="B7" s="161" t="str">
        <f>'19G'!M12</f>
        <v>Grace Looney</v>
      </c>
      <c r="C7" s="154"/>
      <c r="D7" s="143"/>
      <c r="E7" s="143"/>
      <c r="F7" s="143"/>
      <c r="G7" s="141"/>
    </row>
    <row r="8" spans="1:9" x14ac:dyDescent="0.3">
      <c r="A8" s="143"/>
      <c r="B8" s="143"/>
      <c r="C8" s="159"/>
      <c r="D8" s="143"/>
      <c r="E8" s="143"/>
      <c r="F8" s="143"/>
      <c r="G8" s="141"/>
    </row>
    <row r="9" spans="1:9" x14ac:dyDescent="0.3">
      <c r="A9" s="143"/>
      <c r="B9" s="143"/>
      <c r="C9" s="159"/>
      <c r="D9" s="143"/>
      <c r="E9" s="143"/>
      <c r="F9" s="143"/>
      <c r="G9" s="141"/>
    </row>
    <row r="10" spans="1:9" x14ac:dyDescent="0.3">
      <c r="A10" s="141"/>
      <c r="B10" s="143"/>
      <c r="C10" s="163"/>
      <c r="D10" s="143"/>
      <c r="E10" s="143"/>
      <c r="F10" s="143"/>
      <c r="G10" s="141"/>
    </row>
    <row r="11" spans="1:9" x14ac:dyDescent="0.3">
      <c r="A11" s="143"/>
      <c r="B11" s="139"/>
      <c r="C11" s="163"/>
      <c r="D11" s="143"/>
      <c r="E11" s="139"/>
      <c r="F11" s="139"/>
      <c r="G11" s="139"/>
    </row>
    <row r="12" spans="1:9" x14ac:dyDescent="0.3">
      <c r="A12" s="143"/>
      <c r="B12" s="157"/>
      <c r="C12" s="163"/>
      <c r="D12" s="143"/>
      <c r="E12" s="139"/>
      <c r="F12" s="139"/>
      <c r="G12" s="139"/>
    </row>
    <row r="13" spans="1:9" x14ac:dyDescent="0.3">
      <c r="A13" s="143"/>
      <c r="B13" s="139"/>
      <c r="C13" s="163"/>
      <c r="D13" s="143"/>
      <c r="E13" s="139"/>
      <c r="F13" s="139"/>
      <c r="G13" s="139"/>
    </row>
    <row r="14" spans="1:9" x14ac:dyDescent="0.3">
      <c r="A14" s="143"/>
      <c r="B14" s="139"/>
      <c r="C14" s="163"/>
      <c r="D14" s="143"/>
      <c r="E14" s="139"/>
      <c r="F14" s="139"/>
      <c r="G14" s="139"/>
    </row>
    <row r="15" spans="1:9" ht="16.2" thickBot="1" x14ac:dyDescent="0.35">
      <c r="A15" s="141"/>
      <c r="B15" s="157" t="str">
        <f>IF($F$1=TRUE,#REF!+1,"")</f>
        <v/>
      </c>
      <c r="C15" s="139"/>
      <c r="D15" s="158" t="str">
        <f>'19GKOSS'!I6</f>
        <v>Grace Looney</v>
      </c>
      <c r="E15" s="154"/>
      <c r="F15" s="143"/>
      <c r="G15" s="139"/>
    </row>
    <row r="16" spans="1:9" x14ac:dyDescent="0.3">
      <c r="A16" s="170"/>
      <c r="B16" s="143"/>
      <c r="C16" s="163"/>
      <c r="D16" s="143"/>
      <c r="E16" s="165"/>
      <c r="F16" s="143"/>
      <c r="G16" s="139"/>
    </row>
    <row r="17" spans="1:7" x14ac:dyDescent="0.3">
      <c r="A17" s="143"/>
      <c r="B17" s="143"/>
      <c r="C17" s="163"/>
      <c r="D17" s="143"/>
      <c r="E17" s="163"/>
      <c r="F17" s="143"/>
      <c r="G17" s="139"/>
    </row>
    <row r="18" spans="1:7" ht="16.2" thickBot="1" x14ac:dyDescent="0.35">
      <c r="A18" s="139" t="s">
        <v>153</v>
      </c>
      <c r="B18" s="161" t="str">
        <f>'19G'!M38</f>
        <v>Niamh Mason</v>
      </c>
      <c r="C18" s="162"/>
      <c r="D18" s="143"/>
      <c r="E18" s="163"/>
      <c r="F18" s="143"/>
      <c r="G18" s="139"/>
    </row>
    <row r="19" spans="1:7" x14ac:dyDescent="0.3">
      <c r="A19" s="143"/>
      <c r="B19" s="143"/>
      <c r="C19" s="141"/>
      <c r="D19" s="143"/>
      <c r="E19" s="163"/>
      <c r="F19" s="143"/>
      <c r="G19" s="139"/>
    </row>
    <row r="20" spans="1:7" x14ac:dyDescent="0.3">
      <c r="A20" s="143"/>
      <c r="B20" s="143"/>
      <c r="C20" s="141"/>
      <c r="D20" s="143"/>
      <c r="E20" s="163"/>
      <c r="F20" s="143"/>
      <c r="G20" s="139"/>
    </row>
    <row r="21" spans="1:7" x14ac:dyDescent="0.3">
      <c r="A21" s="141"/>
      <c r="B21" s="143"/>
      <c r="C21" s="141"/>
      <c r="D21" s="139"/>
      <c r="E21" s="163"/>
      <c r="F21" s="143"/>
      <c r="G21" s="139"/>
    </row>
    <row r="22" spans="1:7" x14ac:dyDescent="0.3">
      <c r="A22" s="143"/>
      <c r="B22" s="157"/>
      <c r="C22" s="141"/>
      <c r="D22" s="157"/>
      <c r="E22" s="163"/>
      <c r="F22" s="143"/>
      <c r="G22" s="139"/>
    </row>
    <row r="23" spans="1:7" ht="16.2" thickBot="1" x14ac:dyDescent="0.35">
      <c r="A23" s="143"/>
      <c r="B23" s="157"/>
      <c r="C23" s="141"/>
      <c r="D23" s="157" t="str">
        <f>IF($F$1=TRUE,B32+1,"")</f>
        <v/>
      </c>
      <c r="E23" s="163"/>
      <c r="F23" s="166" t="str">
        <f>'19GKOSS'!I19</f>
        <v>Anjali Singh</v>
      </c>
      <c r="G23" s="139"/>
    </row>
    <row r="24" spans="1:7" x14ac:dyDescent="0.3">
      <c r="A24" s="143"/>
      <c r="B24" s="157"/>
      <c r="C24" s="141"/>
      <c r="D24" s="143"/>
      <c r="E24" s="163"/>
      <c r="F24" s="167"/>
      <c r="G24" s="139"/>
    </row>
    <row r="25" spans="1:7" x14ac:dyDescent="0.3">
      <c r="A25" s="143"/>
      <c r="B25" s="157"/>
      <c r="C25" s="141"/>
      <c r="D25" s="139"/>
      <c r="E25" s="163"/>
      <c r="F25" s="168" t="s">
        <v>135</v>
      </c>
      <c r="G25" s="139"/>
    </row>
    <row r="26" spans="1:7" x14ac:dyDescent="0.3">
      <c r="A26" s="141"/>
      <c r="B26" s="143"/>
      <c r="C26" s="141"/>
      <c r="D26" s="139"/>
      <c r="E26" s="169"/>
      <c r="F26" s="139"/>
      <c r="G26" s="141"/>
    </row>
    <row r="27" spans="1:7" x14ac:dyDescent="0.3">
      <c r="A27" s="141"/>
      <c r="B27" s="143"/>
      <c r="C27" s="141"/>
      <c r="D27" s="139"/>
      <c r="E27" s="169"/>
      <c r="F27" s="139"/>
      <c r="G27" s="141"/>
    </row>
    <row r="28" spans="1:7" x14ac:dyDescent="0.3">
      <c r="A28" s="141"/>
      <c r="B28" s="143"/>
      <c r="C28" s="141"/>
      <c r="D28" s="143"/>
      <c r="E28" s="163"/>
      <c r="F28" s="143"/>
      <c r="G28" s="141"/>
    </row>
    <row r="29" spans="1:7" ht="16.2" thickBot="1" x14ac:dyDescent="0.35">
      <c r="A29" s="139" t="s">
        <v>154</v>
      </c>
      <c r="B29" s="161" t="str">
        <f>'19G'!M13</f>
        <v>Lily Smith</v>
      </c>
      <c r="C29" s="154"/>
      <c r="D29" s="143"/>
      <c r="E29" s="163"/>
      <c r="F29" s="143"/>
      <c r="G29" s="141"/>
    </row>
    <row r="30" spans="1:7" x14ac:dyDescent="0.3">
      <c r="A30" s="141"/>
      <c r="B30" s="143"/>
      <c r="C30" s="155"/>
      <c r="D30" s="143"/>
      <c r="E30" s="163"/>
      <c r="F30" s="143"/>
      <c r="G30" s="141"/>
    </row>
    <row r="31" spans="1:7" x14ac:dyDescent="0.3">
      <c r="A31" s="141"/>
      <c r="B31" s="143"/>
      <c r="C31" s="159"/>
      <c r="D31" s="143"/>
      <c r="E31" s="163"/>
      <c r="F31" s="143"/>
      <c r="G31" s="141"/>
    </row>
    <row r="32" spans="1:7" ht="16.2" thickBot="1" x14ac:dyDescent="0.35">
      <c r="A32" s="141"/>
      <c r="B32" s="157" t="str">
        <f>IF($F$1=TRUE,B15+1,"")</f>
        <v/>
      </c>
      <c r="C32" s="169"/>
      <c r="D32" s="158" t="str">
        <f>'19GKOSS'!I12</f>
        <v>Anjali Singh</v>
      </c>
      <c r="E32" s="162"/>
      <c r="F32" s="157"/>
      <c r="G32" s="141"/>
    </row>
    <row r="33" spans="1:7" x14ac:dyDescent="0.3">
      <c r="A33" s="143"/>
      <c r="B33" s="157"/>
      <c r="C33" s="169"/>
      <c r="D33" s="143"/>
      <c r="E33" s="143"/>
      <c r="F33" s="157"/>
      <c r="G33" s="141"/>
    </row>
    <row r="34" spans="1:7" x14ac:dyDescent="0.3">
      <c r="A34" s="143"/>
      <c r="B34" s="157"/>
      <c r="C34" s="169"/>
      <c r="D34" s="143"/>
      <c r="E34" s="143"/>
      <c r="F34" s="157"/>
      <c r="G34" s="141"/>
    </row>
    <row r="35" spans="1:7" x14ac:dyDescent="0.3">
      <c r="A35" s="143"/>
      <c r="B35" s="143"/>
      <c r="C35" s="163"/>
      <c r="D35" s="143"/>
      <c r="E35" s="139"/>
      <c r="F35" s="139"/>
      <c r="G35" s="170"/>
    </row>
    <row r="36" spans="1:7" x14ac:dyDescent="0.3">
      <c r="A36" s="143"/>
      <c r="B36" s="157"/>
      <c r="C36" s="163"/>
      <c r="D36" s="143"/>
      <c r="E36" s="143"/>
      <c r="F36" s="139"/>
      <c r="G36" s="170"/>
    </row>
    <row r="37" spans="1:7" x14ac:dyDescent="0.3">
      <c r="A37" s="141"/>
      <c r="B37" s="143"/>
      <c r="C37" s="163"/>
      <c r="D37" s="143"/>
      <c r="E37" s="143"/>
      <c r="F37" s="139"/>
      <c r="G37" s="141"/>
    </row>
    <row r="38" spans="1:7" x14ac:dyDescent="0.3">
      <c r="A38" s="141"/>
      <c r="B38" s="143"/>
      <c r="C38" s="163"/>
      <c r="D38" s="143"/>
      <c r="E38" s="143"/>
      <c r="F38" s="139"/>
      <c r="G38" s="141"/>
    </row>
    <row r="39" spans="1:7" x14ac:dyDescent="0.3">
      <c r="A39" s="141"/>
      <c r="B39" s="143"/>
      <c r="C39" s="163"/>
      <c r="D39" s="143"/>
      <c r="E39" s="143"/>
      <c r="F39" s="139"/>
      <c r="G39" s="141"/>
    </row>
    <row r="40" spans="1:7" ht="16.2" thickBot="1" x14ac:dyDescent="0.35">
      <c r="A40" s="139" t="s">
        <v>155</v>
      </c>
      <c r="B40" s="161" t="str">
        <f>'19G'!M37</f>
        <v>Anjali Singh</v>
      </c>
      <c r="C40" s="162"/>
      <c r="D40" s="143"/>
      <c r="E40" s="171"/>
      <c r="F40" s="149"/>
      <c r="G40" s="143"/>
    </row>
    <row r="41" spans="1:7" x14ac:dyDescent="0.3">
      <c r="A41" s="141"/>
      <c r="B41" s="143"/>
      <c r="C41" s="141"/>
      <c r="D41" s="143"/>
      <c r="E41" s="139"/>
      <c r="F41" s="139"/>
      <c r="G41" s="139"/>
    </row>
    <row r="42" spans="1:7" x14ac:dyDescent="0.3">
      <c r="A42" s="141"/>
      <c r="B42" s="143"/>
      <c r="C42" s="141"/>
      <c r="D42" s="139"/>
      <c r="E42" s="139"/>
      <c r="F42" s="139"/>
      <c r="G42" s="139"/>
    </row>
    <row r="43" spans="1:7" x14ac:dyDescent="0.3">
      <c r="A43" s="141"/>
      <c r="B43" s="143"/>
      <c r="C43" s="141"/>
      <c r="D43" s="139"/>
      <c r="E43" s="139"/>
      <c r="F43" s="139"/>
      <c r="G43" s="139"/>
    </row>
    <row r="44" spans="1:7" x14ac:dyDescent="0.3">
      <c r="A44" s="141"/>
      <c r="B44" s="143"/>
      <c r="C44" s="141"/>
      <c r="D44" s="139"/>
      <c r="E44" s="139"/>
      <c r="F44" s="143"/>
      <c r="G44" s="171"/>
    </row>
    <row r="45" spans="1:7" x14ac:dyDescent="0.3">
      <c r="A45" s="147"/>
      <c r="B45" s="148"/>
      <c r="C45" s="147"/>
      <c r="D45" s="148"/>
      <c r="E45" s="139"/>
      <c r="F45" s="149"/>
      <c r="G45" s="139"/>
    </row>
    <row r="46" spans="1:7" x14ac:dyDescent="0.3">
      <c r="A46" s="147"/>
      <c r="B46" s="150" t="s">
        <v>132</v>
      </c>
      <c r="C46" s="147"/>
      <c r="D46" s="150" t="s">
        <v>133</v>
      </c>
      <c r="E46" s="139"/>
      <c r="F46" s="151" t="s">
        <v>134</v>
      </c>
      <c r="G46" s="139"/>
    </row>
    <row r="47" spans="1:7" x14ac:dyDescent="0.3">
      <c r="A47" s="139"/>
      <c r="B47" s="139"/>
      <c r="C47" s="139"/>
      <c r="D47" s="139"/>
      <c r="E47" s="139"/>
      <c r="F47" s="149"/>
      <c r="G47" s="139"/>
    </row>
    <row r="48" spans="1:7" x14ac:dyDescent="0.3">
      <c r="A48" s="141"/>
      <c r="B48" s="143"/>
      <c r="C48" s="141"/>
      <c r="D48" s="143"/>
      <c r="E48" s="143"/>
      <c r="F48" s="143"/>
      <c r="G48" s="141"/>
    </row>
    <row r="49" spans="1:7" x14ac:dyDescent="0.3">
      <c r="A49" s="170"/>
      <c r="B49" s="143"/>
      <c r="C49" s="141"/>
      <c r="D49" s="143"/>
      <c r="E49" s="143"/>
      <c r="F49" s="143"/>
      <c r="G49" s="141"/>
    </row>
    <row r="50" spans="1:7" x14ac:dyDescent="0.3">
      <c r="A50" s="143"/>
      <c r="B50" s="143"/>
      <c r="C50" s="141"/>
      <c r="D50" s="143"/>
      <c r="E50" s="143"/>
      <c r="F50" s="143"/>
      <c r="G50" s="141"/>
    </row>
    <row r="51" spans="1:7" ht="16.2" thickBot="1" x14ac:dyDescent="0.35">
      <c r="A51" s="139" t="s">
        <v>145</v>
      </c>
      <c r="B51" s="161" t="str">
        <f>'19G'!M14</f>
        <v>Lily Parke</v>
      </c>
      <c r="C51" s="154"/>
      <c r="D51" s="143"/>
      <c r="E51" s="143"/>
      <c r="F51" s="143"/>
      <c r="G51" s="141"/>
    </row>
    <row r="52" spans="1:7" x14ac:dyDescent="0.3">
      <c r="A52" s="143"/>
      <c r="B52" s="143"/>
      <c r="C52" s="159"/>
      <c r="D52" s="143"/>
      <c r="E52" s="143"/>
      <c r="F52" s="143"/>
      <c r="G52" s="141"/>
    </row>
    <row r="53" spans="1:7" x14ac:dyDescent="0.3">
      <c r="A53" s="143"/>
      <c r="B53" s="143"/>
      <c r="C53" s="159"/>
      <c r="D53" s="143"/>
      <c r="E53" s="143"/>
      <c r="F53" s="143"/>
      <c r="G53" s="141"/>
    </row>
    <row r="54" spans="1:7" x14ac:dyDescent="0.3">
      <c r="A54" s="141"/>
      <c r="B54" s="143"/>
      <c r="C54" s="163"/>
      <c r="D54" s="143"/>
      <c r="E54" s="143"/>
      <c r="F54" s="143"/>
      <c r="G54" s="141"/>
    </row>
    <row r="55" spans="1:7" x14ac:dyDescent="0.3">
      <c r="A55" s="143"/>
      <c r="B55" s="139"/>
      <c r="C55" s="163"/>
      <c r="D55" s="143"/>
      <c r="E55" s="139"/>
      <c r="F55" s="139"/>
      <c r="G55" s="139"/>
    </row>
    <row r="56" spans="1:7" x14ac:dyDescent="0.3">
      <c r="A56" s="143"/>
      <c r="B56" s="157"/>
      <c r="C56" s="163"/>
      <c r="D56" s="143"/>
      <c r="E56" s="139"/>
      <c r="F56" s="139"/>
      <c r="G56" s="139"/>
    </row>
    <row r="57" spans="1:7" x14ac:dyDescent="0.3">
      <c r="A57" s="143"/>
      <c r="B57" s="139"/>
      <c r="C57" s="163"/>
      <c r="D57" s="143"/>
      <c r="E57" s="139"/>
      <c r="F57" s="139"/>
      <c r="G57" s="139"/>
    </row>
    <row r="58" spans="1:7" x14ac:dyDescent="0.3">
      <c r="A58" s="143"/>
      <c r="B58" s="139"/>
      <c r="C58" s="163"/>
      <c r="D58" s="143"/>
      <c r="E58" s="139"/>
      <c r="F58" s="139"/>
      <c r="G58" s="139"/>
    </row>
    <row r="59" spans="1:7" ht="16.2" thickBot="1" x14ac:dyDescent="0.35">
      <c r="A59" s="141"/>
      <c r="B59" s="157" t="str">
        <f>IF($F$1=TRUE,#REF!+1,"")</f>
        <v/>
      </c>
      <c r="C59" s="139"/>
      <c r="D59" s="158" t="str">
        <f>'19GKOSS'!S6</f>
        <v>Lily Parke</v>
      </c>
      <c r="E59" s="154"/>
      <c r="F59" s="143"/>
      <c r="G59" s="139"/>
    </row>
    <row r="60" spans="1:7" x14ac:dyDescent="0.3">
      <c r="A60" s="170"/>
      <c r="B60" s="143"/>
      <c r="C60" s="163"/>
      <c r="D60" s="143"/>
      <c r="E60" s="165"/>
      <c r="F60" s="143"/>
      <c r="G60" s="139"/>
    </row>
    <row r="61" spans="1:7" x14ac:dyDescent="0.3">
      <c r="A61" s="143"/>
      <c r="B61" s="143"/>
      <c r="C61" s="163"/>
      <c r="D61" s="143"/>
      <c r="E61" s="163"/>
      <c r="F61" s="143"/>
      <c r="G61" s="139"/>
    </row>
    <row r="62" spans="1:7" ht="16.2" thickBot="1" x14ac:dyDescent="0.35">
      <c r="A62" s="139" t="s">
        <v>156</v>
      </c>
      <c r="B62" s="161" t="str">
        <f>'19G'!M40</f>
        <v>Melissa Johnston</v>
      </c>
      <c r="C62" s="162"/>
      <c r="D62" s="143"/>
      <c r="E62" s="163"/>
      <c r="F62" s="143"/>
      <c r="G62" s="139"/>
    </row>
    <row r="63" spans="1:7" x14ac:dyDescent="0.3">
      <c r="A63" s="143"/>
      <c r="B63" s="143"/>
      <c r="C63" s="141"/>
      <c r="D63" s="143"/>
      <c r="E63" s="163"/>
      <c r="F63" s="143"/>
      <c r="G63" s="139"/>
    </row>
    <row r="64" spans="1:7" x14ac:dyDescent="0.3">
      <c r="A64" s="143"/>
      <c r="B64" s="143"/>
      <c r="C64" s="141"/>
      <c r="D64" s="143"/>
      <c r="E64" s="163"/>
      <c r="F64" s="143"/>
      <c r="G64" s="139"/>
    </row>
    <row r="65" spans="1:7" x14ac:dyDescent="0.3">
      <c r="A65" s="141"/>
      <c r="B65" s="143"/>
      <c r="C65" s="141"/>
      <c r="D65" s="139"/>
      <c r="E65" s="163"/>
      <c r="F65" s="143"/>
      <c r="G65" s="139"/>
    </row>
    <row r="66" spans="1:7" x14ac:dyDescent="0.3">
      <c r="A66" s="143"/>
      <c r="B66" s="157"/>
      <c r="C66" s="141"/>
      <c r="D66" s="157"/>
      <c r="E66" s="163"/>
      <c r="F66" s="143"/>
      <c r="G66" s="139"/>
    </row>
    <row r="67" spans="1:7" ht="16.2" thickBot="1" x14ac:dyDescent="0.35">
      <c r="A67" s="143"/>
      <c r="B67" s="157"/>
      <c r="C67" s="141"/>
      <c r="D67" s="157" t="str">
        <f>IF($F$1=TRUE,B76+1,"")</f>
        <v/>
      </c>
      <c r="E67" s="163"/>
      <c r="F67" s="166" t="str">
        <f>'19GKOSS'!S19</f>
        <v>Megha Philip</v>
      </c>
      <c r="G67" s="139"/>
    </row>
    <row r="68" spans="1:7" x14ac:dyDescent="0.3">
      <c r="A68" s="143"/>
      <c r="B68" s="157"/>
      <c r="C68" s="141"/>
      <c r="D68" s="143"/>
      <c r="E68" s="163"/>
      <c r="F68" s="167"/>
      <c r="G68" s="139"/>
    </row>
    <row r="69" spans="1:7" x14ac:dyDescent="0.3">
      <c r="A69" s="143"/>
      <c r="B69" s="157"/>
      <c r="C69" s="141"/>
      <c r="D69" s="139"/>
      <c r="E69" s="163"/>
      <c r="F69" s="168" t="s">
        <v>135</v>
      </c>
      <c r="G69" s="139"/>
    </row>
    <row r="70" spans="1:7" x14ac:dyDescent="0.3">
      <c r="A70" s="141"/>
      <c r="B70" s="143"/>
      <c r="C70" s="141"/>
      <c r="D70" s="139"/>
      <c r="E70" s="169"/>
      <c r="F70" s="139"/>
      <c r="G70" s="141"/>
    </row>
    <row r="71" spans="1:7" x14ac:dyDescent="0.3">
      <c r="A71" s="141"/>
      <c r="B71" s="143"/>
      <c r="C71" s="141"/>
      <c r="D71" s="139"/>
      <c r="E71" s="169"/>
      <c r="F71" s="139"/>
      <c r="G71" s="141"/>
    </row>
    <row r="72" spans="1:7" x14ac:dyDescent="0.3">
      <c r="A72" s="141"/>
      <c r="B72" s="143"/>
      <c r="C72" s="141"/>
      <c r="D72" s="143"/>
      <c r="E72" s="163"/>
      <c r="F72" s="143"/>
      <c r="G72" s="141"/>
    </row>
    <row r="73" spans="1:7" ht="16.2" thickBot="1" x14ac:dyDescent="0.35">
      <c r="A73" s="139" t="s">
        <v>157</v>
      </c>
      <c r="B73" s="161" t="str">
        <f>'19G'!M15</f>
        <v>Megha Philip</v>
      </c>
      <c r="C73" s="154"/>
      <c r="D73" s="143"/>
      <c r="E73" s="163"/>
      <c r="F73" s="143"/>
      <c r="G73" s="141"/>
    </row>
    <row r="74" spans="1:7" x14ac:dyDescent="0.3">
      <c r="A74" s="141"/>
      <c r="B74" s="143"/>
      <c r="C74" s="155"/>
      <c r="D74" s="143"/>
      <c r="E74" s="163"/>
      <c r="F74" s="143"/>
      <c r="G74" s="141"/>
    </row>
    <row r="75" spans="1:7" x14ac:dyDescent="0.3">
      <c r="A75" s="141"/>
      <c r="B75" s="143"/>
      <c r="C75" s="159"/>
      <c r="D75" s="143"/>
      <c r="E75" s="163"/>
      <c r="F75" s="143"/>
      <c r="G75" s="141"/>
    </row>
    <row r="76" spans="1:7" ht="16.2" thickBot="1" x14ac:dyDescent="0.35">
      <c r="A76" s="141"/>
      <c r="B76" s="157" t="str">
        <f>IF($F$1=TRUE,B59+1,"")</f>
        <v/>
      </c>
      <c r="C76" s="169"/>
      <c r="D76" s="158" t="str">
        <f>'19GKOSS'!S12</f>
        <v>Megha Philip</v>
      </c>
      <c r="E76" s="162"/>
      <c r="F76" s="157"/>
      <c r="G76" s="141"/>
    </row>
    <row r="77" spans="1:7" x14ac:dyDescent="0.3">
      <c r="A77" s="143"/>
      <c r="B77" s="157"/>
      <c r="C77" s="169"/>
      <c r="D77" s="143"/>
      <c r="E77" s="143"/>
      <c r="F77" s="157"/>
      <c r="G77" s="141"/>
    </row>
    <row r="78" spans="1:7" x14ac:dyDescent="0.3">
      <c r="A78" s="143"/>
      <c r="B78" s="157"/>
      <c r="C78" s="169"/>
      <c r="D78" s="143"/>
      <c r="E78" s="143"/>
      <c r="F78" s="157"/>
      <c r="G78" s="141"/>
    </row>
    <row r="79" spans="1:7" x14ac:dyDescent="0.3">
      <c r="A79" s="143"/>
      <c r="B79" s="143"/>
      <c r="C79" s="163"/>
      <c r="D79" s="143"/>
      <c r="E79" s="139"/>
      <c r="F79" s="139"/>
      <c r="G79" s="170"/>
    </row>
    <row r="80" spans="1:7" x14ac:dyDescent="0.3">
      <c r="A80" s="143"/>
      <c r="B80" s="157"/>
      <c r="C80" s="163"/>
      <c r="D80" s="143"/>
      <c r="E80" s="143"/>
      <c r="F80" s="139"/>
      <c r="G80" s="170"/>
    </row>
    <row r="81" spans="1:7" x14ac:dyDescent="0.3">
      <c r="A81" s="141"/>
      <c r="B81" s="143"/>
      <c r="C81" s="163"/>
      <c r="D81" s="143"/>
      <c r="E81" s="143"/>
      <c r="F81" s="139"/>
      <c r="G81" s="141"/>
    </row>
    <row r="82" spans="1:7" x14ac:dyDescent="0.3">
      <c r="A82" s="141"/>
      <c r="B82" s="143"/>
      <c r="C82" s="163"/>
      <c r="D82" s="143"/>
      <c r="E82" s="143"/>
      <c r="F82" s="139"/>
      <c r="G82" s="141"/>
    </row>
    <row r="83" spans="1:7" x14ac:dyDescent="0.3">
      <c r="A83" s="141"/>
      <c r="B83" s="143"/>
      <c r="C83" s="163"/>
      <c r="D83" s="143"/>
      <c r="E83" s="143"/>
      <c r="F83" s="139"/>
      <c r="G83" s="141"/>
    </row>
    <row r="84" spans="1:7" ht="16.2" thickBot="1" x14ac:dyDescent="0.35">
      <c r="A84" s="139" t="s">
        <v>150</v>
      </c>
      <c r="B84" s="161" t="str">
        <f>'19G'!M39</f>
        <v>Rebecca Scott</v>
      </c>
      <c r="C84" s="162"/>
      <c r="D84" s="143"/>
      <c r="E84" s="171"/>
      <c r="F84" s="149"/>
      <c r="G84" s="143"/>
    </row>
    <row r="85" spans="1:7" x14ac:dyDescent="0.3">
      <c r="A85" s="141"/>
      <c r="B85" s="143"/>
      <c r="C85" s="141"/>
      <c r="D85" s="143"/>
      <c r="E85" s="139"/>
      <c r="F85" s="139"/>
      <c r="G85" s="139"/>
    </row>
    <row r="86" spans="1:7" x14ac:dyDescent="0.3">
      <c r="A86" s="141"/>
      <c r="B86" s="143"/>
      <c r="C86" s="141"/>
      <c r="D86" s="139"/>
      <c r="E86" s="139"/>
      <c r="F86" s="139"/>
      <c r="G86" s="139"/>
    </row>
  </sheetData>
  <mergeCells count="1">
    <mergeCell ref="H4:I5"/>
  </mergeCells>
  <hyperlinks>
    <hyperlink ref="H4:I5" location="Contents!A1" display="Contents" xr:uid="{150A229F-30A1-8047-AA3F-DF45171B2B82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11DFD-1DC9-354F-AECD-082F93C5A91B}">
  <sheetPr>
    <tabColor theme="3" tint="0.499984740745262"/>
  </sheetPr>
  <dimension ref="A2:T22"/>
  <sheetViews>
    <sheetView workbookViewId="0">
      <selection sqref="A1:B1"/>
    </sheetView>
  </sheetViews>
  <sheetFormatPr defaultColWidth="11.19921875" defaultRowHeight="15.6" x14ac:dyDescent="0.3"/>
  <cols>
    <col min="2" max="2" width="10.796875" hidden="1" customWidth="1"/>
  </cols>
  <sheetData>
    <row r="2" spans="1:20" ht="16.2" thickBot="1" x14ac:dyDescent="0.35"/>
    <row r="3" spans="1:20" ht="16.2" thickBot="1" x14ac:dyDescent="0.35">
      <c r="A3" s="123"/>
      <c r="D3" s="119" t="s">
        <v>123</v>
      </c>
      <c r="E3" s="120">
        <v>1</v>
      </c>
      <c r="F3" s="121">
        <v>2</v>
      </c>
      <c r="G3" s="121">
        <v>3</v>
      </c>
      <c r="H3" s="122">
        <v>4</v>
      </c>
      <c r="I3" s="119">
        <v>5</v>
      </c>
      <c r="J3" s="83" t="s">
        <v>122</v>
      </c>
      <c r="N3" s="119" t="s">
        <v>123</v>
      </c>
      <c r="O3" s="120">
        <v>1</v>
      </c>
      <c r="P3" s="121">
        <v>2</v>
      </c>
      <c r="Q3" s="121">
        <v>3</v>
      </c>
      <c r="R3" s="122">
        <v>4</v>
      </c>
      <c r="S3" s="119">
        <v>5</v>
      </c>
      <c r="T3" s="83" t="s">
        <v>122</v>
      </c>
    </row>
    <row r="4" spans="1:20" ht="16.2" thickBot="1" x14ac:dyDescent="0.35">
      <c r="A4" s="123"/>
      <c r="D4" s="124" t="str">
        <f>'19GKO'!B7</f>
        <v>Grace Looney</v>
      </c>
      <c r="E4" s="125">
        <v>7</v>
      </c>
      <c r="F4" s="126">
        <v>11</v>
      </c>
      <c r="G4" s="126">
        <v>11</v>
      </c>
      <c r="H4" s="126">
        <v>9</v>
      </c>
      <c r="I4" s="127">
        <v>12</v>
      </c>
      <c r="J4" s="128">
        <f>SUM(IF(E4&gt;E5,1,0),IF(F4&gt;F5,1,0),IF(G4&gt;G5,1,0),IF(H4&gt;H5,1,0),IF(I4&gt;I5,1,0))</f>
        <v>3</v>
      </c>
      <c r="N4" s="124" t="str">
        <f>'19GKO'!B51</f>
        <v>Lily Parke</v>
      </c>
      <c r="O4" s="125">
        <v>11</v>
      </c>
      <c r="P4" s="126">
        <v>11</v>
      </c>
      <c r="Q4" s="126">
        <v>11</v>
      </c>
      <c r="R4" s="126"/>
      <c r="S4" s="127"/>
      <c r="T4" s="128">
        <f>SUM(IF(O4&gt;O5,1,0),IF(P4&gt;P5,1,0),IF(Q4&gt;Q5,1,0),IF(R4&gt;R5,1,0),IF(S4&gt;S5,1,0))</f>
        <v>3</v>
      </c>
    </row>
    <row r="5" spans="1:20" ht="16.8" thickTop="1" thickBot="1" x14ac:dyDescent="0.35">
      <c r="A5" s="123"/>
      <c r="D5" s="129" t="str">
        <f>'19GKO'!B18</f>
        <v>Niamh Mason</v>
      </c>
      <c r="E5" s="130">
        <v>11</v>
      </c>
      <c r="F5" s="131">
        <v>4</v>
      </c>
      <c r="G5" s="131">
        <v>4</v>
      </c>
      <c r="H5" s="131">
        <v>11</v>
      </c>
      <c r="I5" s="132">
        <v>10</v>
      </c>
      <c r="J5" s="26">
        <f>SUM(IF(E5&gt;E4,1,0),IF(F5&gt;F4,1,0),IF(G5&gt;G4,1,0),IF(H5&gt;H4,1,0),IF(I5&gt;I4,1,0))</f>
        <v>2</v>
      </c>
      <c r="N5" s="129" t="str">
        <f>'19GKO'!B62</f>
        <v>Melissa Johnston</v>
      </c>
      <c r="O5" s="130">
        <v>8</v>
      </c>
      <c r="P5" s="131">
        <v>8</v>
      </c>
      <c r="Q5" s="131">
        <v>9</v>
      </c>
      <c r="R5" s="131"/>
      <c r="S5" s="132"/>
      <c r="T5" s="26">
        <f>SUM(IF(O5&gt;O4,1,0),IF(P5&gt;P4,1,0),IF(Q5&gt;Q4,1,0),IF(R5&gt;R4,1,0),IF(S5&gt;S4,1,0))</f>
        <v>0</v>
      </c>
    </row>
    <row r="6" spans="1:20" ht="16.2" thickBot="1" x14ac:dyDescent="0.35">
      <c r="A6" s="123"/>
      <c r="D6" s="237"/>
      <c r="E6" s="237"/>
      <c r="F6" s="237"/>
      <c r="G6" s="238"/>
      <c r="H6" s="133" t="s">
        <v>124</v>
      </c>
      <c r="I6" s="239" t="str">
        <f>_xlfn.XLOOKUP(B12,J4:J5,D4:D5,)</f>
        <v>Grace Looney</v>
      </c>
      <c r="J6" s="240"/>
      <c r="N6" s="237"/>
      <c r="O6" s="237"/>
      <c r="P6" s="237"/>
      <c r="Q6" s="238"/>
      <c r="R6" s="133" t="s">
        <v>124</v>
      </c>
      <c r="S6" s="239" t="str">
        <f>_xlfn.XLOOKUP(B12,T4:T5,N4:N5,)</f>
        <v>Lily Parke</v>
      </c>
      <c r="T6" s="240"/>
    </row>
    <row r="8" spans="1:20" ht="16.2" thickBot="1" x14ac:dyDescent="0.35"/>
    <row r="9" spans="1:20" ht="16.2" thickBot="1" x14ac:dyDescent="0.35">
      <c r="D9" s="119" t="s">
        <v>126</v>
      </c>
      <c r="E9" s="120">
        <v>1</v>
      </c>
      <c r="F9" s="121">
        <v>2</v>
      </c>
      <c r="G9" s="121">
        <v>3</v>
      </c>
      <c r="H9" s="122">
        <v>4</v>
      </c>
      <c r="I9" s="119">
        <v>5</v>
      </c>
      <c r="J9" s="83" t="s">
        <v>122</v>
      </c>
      <c r="N9" s="119" t="s">
        <v>126</v>
      </c>
      <c r="O9" s="120">
        <v>1</v>
      </c>
      <c r="P9" s="121">
        <v>2</v>
      </c>
      <c r="Q9" s="121">
        <v>3</v>
      </c>
      <c r="R9" s="122">
        <v>4</v>
      </c>
      <c r="S9" s="119">
        <v>5</v>
      </c>
      <c r="T9" s="83" t="s">
        <v>122</v>
      </c>
    </row>
    <row r="10" spans="1:20" ht="16.2" thickBot="1" x14ac:dyDescent="0.35">
      <c r="D10" s="124" t="str">
        <f>'19GKO'!B29</f>
        <v>Lily Smith</v>
      </c>
      <c r="E10" s="125">
        <v>6</v>
      </c>
      <c r="F10" s="126">
        <v>4</v>
      </c>
      <c r="G10" s="126">
        <v>3</v>
      </c>
      <c r="H10" s="126"/>
      <c r="I10" s="127"/>
      <c r="J10" s="128">
        <f>SUM(IF(E10&gt;E11,1,0),IF(F10&gt;F11,1,0),IF(G10&gt;G11,1,0),IF(H10&gt;H11,1,0),IF(I10&gt;I11,1,0))</f>
        <v>0</v>
      </c>
      <c r="N10" s="124" t="str">
        <f>'19GKO'!B73</f>
        <v>Megha Philip</v>
      </c>
      <c r="O10" s="125">
        <v>11</v>
      </c>
      <c r="P10" s="126">
        <v>11</v>
      </c>
      <c r="Q10" s="126">
        <v>11</v>
      </c>
      <c r="R10" s="126"/>
      <c r="S10" s="127"/>
      <c r="T10" s="128">
        <f>SUM(IF(O10&gt;O11,1,0),IF(P10&gt;P11,1,0),IF(Q10&gt;Q11,1,0),IF(R10&gt;R11,1,0),IF(S10&gt;S11,1,0))</f>
        <v>3</v>
      </c>
    </row>
    <row r="11" spans="1:20" ht="16.8" thickTop="1" thickBot="1" x14ac:dyDescent="0.35">
      <c r="D11" s="129" t="str">
        <f>'19GKO'!B40</f>
        <v>Anjali Singh</v>
      </c>
      <c r="E11" s="130">
        <v>11</v>
      </c>
      <c r="F11" s="131">
        <v>11</v>
      </c>
      <c r="G11" s="131">
        <v>11</v>
      </c>
      <c r="H11" s="131"/>
      <c r="I11" s="132"/>
      <c r="J11" s="26">
        <f>SUM(IF(E11&gt;E10,1,0),IF(F11&gt;F10,1,0),IF(G11&gt;G10,1,0),IF(H11&gt;H10,1,0),IF(I11&gt;I10,1,0))</f>
        <v>3</v>
      </c>
      <c r="N11" s="129" t="str">
        <f>'19GKO'!B84</f>
        <v>Rebecca Scott</v>
      </c>
      <c r="O11" s="130">
        <v>8</v>
      </c>
      <c r="P11" s="131">
        <v>4</v>
      </c>
      <c r="Q11" s="131">
        <v>9</v>
      </c>
      <c r="R11" s="131"/>
      <c r="S11" s="132"/>
      <c r="T11" s="26">
        <f>SUM(IF(O11&gt;O10,1,0),IF(P11&gt;P10,1,0),IF(Q11&gt;Q10,1,0),IF(R11&gt;R10,1,0),IF(S11&gt;S10,1,0))</f>
        <v>0</v>
      </c>
    </row>
    <row r="12" spans="1:20" ht="16.2" thickBot="1" x14ac:dyDescent="0.35">
      <c r="B12">
        <v>3</v>
      </c>
      <c r="D12" s="237"/>
      <c r="E12" s="237"/>
      <c r="F12" s="237"/>
      <c r="G12" s="238"/>
      <c r="H12" s="133" t="s">
        <v>124</v>
      </c>
      <c r="I12" s="239" t="str">
        <f>_xlfn.XLOOKUP(B12,J10:J11,D10:D11)</f>
        <v>Anjali Singh</v>
      </c>
      <c r="J12" s="240"/>
      <c r="N12" s="237"/>
      <c r="O12" s="237"/>
      <c r="P12" s="237"/>
      <c r="Q12" s="238"/>
      <c r="R12" s="133" t="s">
        <v>124</v>
      </c>
      <c r="S12" s="239" t="str">
        <f>_xlfn.XLOOKUP(B12,T10:T11,N10:N11)</f>
        <v>Megha Philip</v>
      </c>
      <c r="T12" s="240"/>
    </row>
    <row r="15" spans="1:20" ht="16.2" thickBot="1" x14ac:dyDescent="0.35"/>
    <row r="16" spans="1:20" ht="16.2" thickBot="1" x14ac:dyDescent="0.35">
      <c r="D16" s="119" t="s">
        <v>128</v>
      </c>
      <c r="E16" s="120">
        <v>1</v>
      </c>
      <c r="F16" s="121">
        <v>2</v>
      </c>
      <c r="G16" s="121">
        <v>3</v>
      </c>
      <c r="H16" s="122">
        <v>4</v>
      </c>
      <c r="I16" s="119">
        <v>5</v>
      </c>
      <c r="J16" s="83" t="s">
        <v>122</v>
      </c>
      <c r="N16" s="119" t="s">
        <v>128</v>
      </c>
      <c r="O16" s="120">
        <v>1</v>
      </c>
      <c r="P16" s="121">
        <v>2</v>
      </c>
      <c r="Q16" s="121">
        <v>3</v>
      </c>
      <c r="R16" s="122">
        <v>4</v>
      </c>
      <c r="S16" s="119">
        <v>5</v>
      </c>
      <c r="T16" s="83" t="s">
        <v>122</v>
      </c>
    </row>
    <row r="17" spans="4:20" ht="16.2" thickBot="1" x14ac:dyDescent="0.35">
      <c r="D17" s="124" t="str">
        <f>I6</f>
        <v>Grace Looney</v>
      </c>
      <c r="E17" s="125">
        <v>11</v>
      </c>
      <c r="F17" s="126">
        <v>4</v>
      </c>
      <c r="G17" s="126">
        <v>11</v>
      </c>
      <c r="H17" s="126">
        <v>4</v>
      </c>
      <c r="I17" s="127">
        <v>8</v>
      </c>
      <c r="J17" s="128">
        <f>SUM(IF(E17&gt;E18,1,0),IF(F17&gt;F18,1,0),IF(G17&gt;G18,1,0),IF(H17&gt;H18,1,0),IF(I17&gt;I18,1,0))</f>
        <v>2</v>
      </c>
      <c r="N17" s="124" t="str">
        <f>S6</f>
        <v>Lily Parke</v>
      </c>
      <c r="O17" s="125">
        <v>7</v>
      </c>
      <c r="P17" s="126">
        <v>5</v>
      </c>
      <c r="Q17" s="126">
        <v>12</v>
      </c>
      <c r="R17" s="126">
        <v>10</v>
      </c>
      <c r="S17" s="127"/>
      <c r="T17" s="128">
        <f>SUM(IF(O17&gt;O18,1,0),IF(P17&gt;P18,1,0),IF(Q17&gt;Q18,1,0),IF(R17&gt;R18,1,0),IF(S17&gt;S18,1,0))</f>
        <v>1</v>
      </c>
    </row>
    <row r="18" spans="4:20" ht="16.8" thickTop="1" thickBot="1" x14ac:dyDescent="0.35">
      <c r="D18" s="129" t="str">
        <f>I12</f>
        <v>Anjali Singh</v>
      </c>
      <c r="E18" s="130">
        <v>4</v>
      </c>
      <c r="F18" s="131">
        <v>11</v>
      </c>
      <c r="G18" s="131">
        <v>7</v>
      </c>
      <c r="H18" s="131">
        <v>11</v>
      </c>
      <c r="I18" s="132">
        <v>11</v>
      </c>
      <c r="J18" s="26">
        <f>SUM(IF(E18&gt;E17,1,0),IF(F18&gt;F17,1,0),IF(G18&gt;G17,1,0),IF(H18&gt;H17,1,0),IF(I18&gt;I17,1,0))</f>
        <v>3</v>
      </c>
      <c r="N18" s="129" t="str">
        <f>S12</f>
        <v>Megha Philip</v>
      </c>
      <c r="O18" s="130">
        <v>11</v>
      </c>
      <c r="P18" s="131">
        <v>11</v>
      </c>
      <c r="Q18" s="131">
        <v>10</v>
      </c>
      <c r="R18" s="131">
        <v>12</v>
      </c>
      <c r="S18" s="132"/>
      <c r="T18" s="26">
        <f>SUM(IF(O18&gt;O17,1,0),IF(P18&gt;P17,1,0),IF(Q18&gt;Q17,1,0),IF(R18&gt;R17,1,0),IF(S18&gt;S17,1,0))</f>
        <v>3</v>
      </c>
    </row>
    <row r="19" spans="4:20" ht="16.2" thickBot="1" x14ac:dyDescent="0.35">
      <c r="D19" s="237"/>
      <c r="E19" s="237"/>
      <c r="F19" s="237"/>
      <c r="G19" s="238"/>
      <c r="H19" s="133" t="s">
        <v>124</v>
      </c>
      <c r="I19" s="239" t="str">
        <f>_xlfn.XLOOKUP(B12,J17:J18,D17:D18)</f>
        <v>Anjali Singh</v>
      </c>
      <c r="J19" s="240"/>
      <c r="N19" s="237"/>
      <c r="O19" s="237"/>
      <c r="P19" s="237"/>
      <c r="Q19" s="238"/>
      <c r="R19" s="133" t="s">
        <v>124</v>
      </c>
      <c r="S19" s="239" t="str">
        <f>_xlfn.XLOOKUP(B12,T17:T18,N17:N18)</f>
        <v>Megha Philip</v>
      </c>
      <c r="T19" s="240"/>
    </row>
    <row r="21" spans="4:20" x14ac:dyDescent="0.3">
      <c r="O21" s="243" t="s">
        <v>264</v>
      </c>
      <c r="P21" s="243"/>
    </row>
    <row r="22" spans="4:20" x14ac:dyDescent="0.3">
      <c r="O22" s="243"/>
      <c r="P22" s="243"/>
    </row>
  </sheetData>
  <mergeCells count="13">
    <mergeCell ref="N19:Q19"/>
    <mergeCell ref="S19:T19"/>
    <mergeCell ref="O21:P22"/>
    <mergeCell ref="N6:Q6"/>
    <mergeCell ref="S6:T6"/>
    <mergeCell ref="N12:Q12"/>
    <mergeCell ref="S12:T12"/>
    <mergeCell ref="D6:G6"/>
    <mergeCell ref="I6:J6"/>
    <mergeCell ref="D12:G12"/>
    <mergeCell ref="I12:J12"/>
    <mergeCell ref="D19:G19"/>
    <mergeCell ref="I19:J19"/>
  </mergeCells>
  <hyperlinks>
    <hyperlink ref="O21:P22" location="Contents!A1" display="Contents" xr:uid="{F686AB47-E8EA-8B46-BA93-5C7A0A978471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D95DF-47F1-D042-9126-E347C0C6DFDE}">
  <sheetPr>
    <tabColor theme="8" tint="0.39997558519241921"/>
  </sheetPr>
  <dimension ref="A1:AF117"/>
  <sheetViews>
    <sheetView topLeftCell="A11" zoomScale="75" workbookViewId="0">
      <selection activeCell="Q42" sqref="Q42"/>
    </sheetView>
  </sheetViews>
  <sheetFormatPr defaultColWidth="11.19921875" defaultRowHeight="15.6" x14ac:dyDescent="0.3"/>
  <cols>
    <col min="2" max="2" width="17.5" customWidth="1"/>
    <col min="17" max="17" width="18" customWidth="1"/>
  </cols>
  <sheetData>
    <row r="1" spans="1:32" ht="16.2" thickBot="1" x14ac:dyDescent="0.35">
      <c r="A1" s="218" t="s">
        <v>54</v>
      </c>
      <c r="B1" s="219"/>
      <c r="C1" s="220" t="s">
        <v>0</v>
      </c>
      <c r="D1" s="221"/>
      <c r="E1" s="222"/>
      <c r="F1" s="223" t="s">
        <v>1</v>
      </c>
      <c r="G1" s="224"/>
      <c r="H1" s="224"/>
      <c r="I1" s="224"/>
      <c r="J1" s="224"/>
      <c r="K1" s="225"/>
      <c r="L1" s="1" t="s">
        <v>2</v>
      </c>
      <c r="P1" s="218" t="s">
        <v>54</v>
      </c>
      <c r="Q1" s="219"/>
      <c r="R1" s="220" t="s">
        <v>0</v>
      </c>
      <c r="S1" s="221"/>
      <c r="T1" s="222"/>
      <c r="U1" s="223" t="s">
        <v>1</v>
      </c>
      <c r="V1" s="224"/>
      <c r="W1" s="224"/>
      <c r="X1" s="224"/>
      <c r="Y1" s="224"/>
      <c r="Z1" s="225"/>
      <c r="AA1" s="1" t="s">
        <v>2</v>
      </c>
    </row>
    <row r="2" spans="1:32" ht="16.2" thickBot="1" x14ac:dyDescent="0.35">
      <c r="A2" s="226" t="s">
        <v>36</v>
      </c>
      <c r="B2" s="227"/>
      <c r="C2" s="228" t="s">
        <v>3</v>
      </c>
      <c r="D2" s="229"/>
      <c r="E2" s="230"/>
      <c r="F2" s="231" t="s">
        <v>4</v>
      </c>
      <c r="G2" s="232"/>
      <c r="H2" s="231" t="s">
        <v>5</v>
      </c>
      <c r="I2" s="231"/>
      <c r="J2" s="233" t="s">
        <v>6</v>
      </c>
      <c r="K2" s="231"/>
      <c r="L2" s="2" t="s">
        <v>7</v>
      </c>
      <c r="P2" s="226" t="s">
        <v>116</v>
      </c>
      <c r="Q2" s="227"/>
      <c r="R2" s="228" t="s">
        <v>3</v>
      </c>
      <c r="S2" s="229"/>
      <c r="T2" s="230"/>
      <c r="U2" s="231" t="s">
        <v>4</v>
      </c>
      <c r="V2" s="232"/>
      <c r="W2" s="231" t="s">
        <v>5</v>
      </c>
      <c r="X2" s="231"/>
      <c r="Y2" s="233" t="s">
        <v>6</v>
      </c>
      <c r="Z2" s="231"/>
      <c r="AA2" s="2" t="s">
        <v>7</v>
      </c>
    </row>
    <row r="3" spans="1:32" ht="16.2" thickBot="1" x14ac:dyDescent="0.35">
      <c r="A3" s="234" t="s">
        <v>8</v>
      </c>
      <c r="B3" s="235"/>
      <c r="C3" s="3">
        <v>1</v>
      </c>
      <c r="D3" s="3">
        <v>2</v>
      </c>
      <c r="E3" s="3">
        <v>3</v>
      </c>
      <c r="F3" s="4" t="s">
        <v>9</v>
      </c>
      <c r="G3" s="4" t="s">
        <v>10</v>
      </c>
      <c r="H3" s="4" t="s">
        <v>9</v>
      </c>
      <c r="I3" s="4" t="s">
        <v>10</v>
      </c>
      <c r="J3" s="4" t="s">
        <v>9</v>
      </c>
      <c r="K3" s="4" t="s">
        <v>10</v>
      </c>
      <c r="L3" s="5"/>
      <c r="O3" s="6"/>
      <c r="P3" s="234" t="s">
        <v>8</v>
      </c>
      <c r="Q3" s="235"/>
      <c r="R3" s="3">
        <v>1</v>
      </c>
      <c r="S3" s="3">
        <v>2</v>
      </c>
      <c r="T3" s="3">
        <v>3</v>
      </c>
      <c r="U3" s="4" t="s">
        <v>9</v>
      </c>
      <c r="V3" s="4" t="s">
        <v>10</v>
      </c>
      <c r="W3" s="4" t="s">
        <v>9</v>
      </c>
      <c r="X3" s="4" t="s">
        <v>10</v>
      </c>
      <c r="Y3" s="4" t="s">
        <v>9</v>
      </c>
      <c r="Z3" s="4" t="s">
        <v>10</v>
      </c>
      <c r="AA3" s="5"/>
      <c r="AD3" s="6"/>
      <c r="AE3" s="243" t="s">
        <v>264</v>
      </c>
      <c r="AF3" s="243"/>
    </row>
    <row r="4" spans="1:32" ht="16.2" thickBot="1" x14ac:dyDescent="0.35">
      <c r="A4" s="7">
        <v>1</v>
      </c>
      <c r="B4" s="57" t="s">
        <v>17</v>
      </c>
      <c r="C4" s="9"/>
      <c r="D4" s="10">
        <f>H13</f>
        <v>3</v>
      </c>
      <c r="E4" s="11">
        <f>H9</f>
        <v>3</v>
      </c>
      <c r="F4" s="10">
        <f>SUM(IF(D4=3,1,0),IF(E4=3,1,0))</f>
        <v>2</v>
      </c>
      <c r="G4" s="10">
        <f>SUM(IF(D4&lt;3,1,0),IF(E4&lt;3,1,0))</f>
        <v>0</v>
      </c>
      <c r="H4" s="12">
        <f>SUM(D4,E4)</f>
        <v>6</v>
      </c>
      <c r="I4" s="12">
        <f>SUM(C5,C6)</f>
        <v>0</v>
      </c>
      <c r="J4" s="12"/>
      <c r="K4" s="13"/>
      <c r="L4" s="14">
        <f>SUM(IF(G4=2,3),IF(G4=1,2),IF(G4=0,1))</f>
        <v>1</v>
      </c>
      <c r="P4" s="7">
        <v>1</v>
      </c>
      <c r="Q4" s="8" t="str">
        <f>L10</f>
        <v>Vincent Ni</v>
      </c>
      <c r="R4" s="9"/>
      <c r="S4" s="10">
        <f>W13</f>
        <v>3</v>
      </c>
      <c r="T4" s="11">
        <f>W9</f>
        <v>3</v>
      </c>
      <c r="U4" s="10">
        <f>SUM(IF(S4=3,1,0),IF(T4=3,1,0))</f>
        <v>2</v>
      </c>
      <c r="V4" s="10">
        <f>SUM(IF(S4&lt;3,1,0),IF(T4&lt;3,1,0))</f>
        <v>0</v>
      </c>
      <c r="W4" s="12">
        <f>SUM(S4,T4)</f>
        <v>6</v>
      </c>
      <c r="X4" s="12">
        <f>SUM(R5,R6)</f>
        <v>0</v>
      </c>
      <c r="Y4" s="12"/>
      <c r="Z4" s="13"/>
      <c r="AA4" s="14">
        <f>SUM(IF(V4=2,3),IF(V4=1,2),IF(V4=0,1))</f>
        <v>1</v>
      </c>
      <c r="AE4" s="243"/>
      <c r="AF4" s="243"/>
    </row>
    <row r="5" spans="1:32" ht="16.2" thickBot="1" x14ac:dyDescent="0.35">
      <c r="A5" s="7">
        <v>2</v>
      </c>
      <c r="B5" s="57" t="s">
        <v>28</v>
      </c>
      <c r="C5" s="10">
        <v>0</v>
      </c>
      <c r="D5" s="9"/>
      <c r="E5" s="10">
        <f>H11</f>
        <v>3</v>
      </c>
      <c r="F5" s="10">
        <f>SUM(IF(C5=3,1,0),IF(E5=3,1,0))</f>
        <v>1</v>
      </c>
      <c r="G5" s="10">
        <f>SUM(IF(C5&lt;3,1,0),IF(E5&lt;3,1,0))</f>
        <v>1</v>
      </c>
      <c r="H5" s="12">
        <f>SUM(C5,E5)</f>
        <v>3</v>
      </c>
      <c r="I5" s="12">
        <f>SUM(D4,D6)</f>
        <v>3</v>
      </c>
      <c r="J5" s="12"/>
      <c r="K5" s="13"/>
      <c r="L5" s="14">
        <f>SUM(IF(G5=2,3),IF(G5=1,2),IF(G5=0,1))</f>
        <v>2</v>
      </c>
      <c r="P5" s="7">
        <v>2</v>
      </c>
      <c r="Q5" s="8" t="str">
        <f>L113</f>
        <v>Rafferty McKeag</v>
      </c>
      <c r="R5" s="10">
        <v>0</v>
      </c>
      <c r="S5" s="9"/>
      <c r="T5" s="10">
        <f>W11</f>
        <v>3</v>
      </c>
      <c r="U5" s="10">
        <f>SUM(IF(R5=3,1,0),IF(T5=3,1,0))</f>
        <v>1</v>
      </c>
      <c r="V5" s="10">
        <f>SUM(IF(R5&lt;3,1,0),IF(T5&lt;3,1,0))</f>
        <v>1</v>
      </c>
      <c r="W5" s="12">
        <f>SUM(R5,T5)</f>
        <v>3</v>
      </c>
      <c r="X5" s="12">
        <f>SUM(S4,S6)</f>
        <v>3</v>
      </c>
      <c r="Y5" s="12"/>
      <c r="Z5" s="13"/>
      <c r="AA5" s="14">
        <f>SUM(IF(V5=2,3),IF(V5=1,2),IF(V5=0,1))</f>
        <v>2</v>
      </c>
    </row>
    <row r="6" spans="1:32" ht="16.2" thickBot="1" x14ac:dyDescent="0.35">
      <c r="A6" s="7">
        <v>3</v>
      </c>
      <c r="B6" s="57" t="s">
        <v>55</v>
      </c>
      <c r="C6" s="10">
        <v>0</v>
      </c>
      <c r="D6" s="10">
        <v>0</v>
      </c>
      <c r="E6" s="9"/>
      <c r="F6" s="10">
        <f>SUM(IF(C6=3,1,0),IF(D6=3,1,0))</f>
        <v>0</v>
      </c>
      <c r="G6" s="10">
        <f>SUM(IF(C6&lt;3,1,0),IF(D6&lt;3,1,0))</f>
        <v>2</v>
      </c>
      <c r="H6" s="12">
        <f>SUM(C6,D6)</f>
        <v>0</v>
      </c>
      <c r="I6" s="12">
        <f>SUM(E4,E5)</f>
        <v>6</v>
      </c>
      <c r="J6" s="12"/>
      <c r="K6" s="13"/>
      <c r="L6" s="14">
        <f>SUM(IF(G6=2,3),IF(G6=1,2),IF(G6=0,1))</f>
        <v>3</v>
      </c>
      <c r="P6" s="7">
        <v>3</v>
      </c>
      <c r="Q6" s="8" t="str">
        <f>L96</f>
        <v>Sam Brennan</v>
      </c>
      <c r="R6" s="10">
        <v>0</v>
      </c>
      <c r="S6" s="10">
        <v>0</v>
      </c>
      <c r="T6" s="9"/>
      <c r="U6" s="10">
        <f>SUM(IF(R6=3,1,0),IF(S6=3,1,0))</f>
        <v>0</v>
      </c>
      <c r="V6" s="10">
        <f>SUM(IF(R6&lt;3,1,0),IF(S6&lt;3,1,0))</f>
        <v>2</v>
      </c>
      <c r="W6" s="12">
        <f>SUM(R6,S6)</f>
        <v>0</v>
      </c>
      <c r="X6" s="12">
        <f>SUM(T4,T5)</f>
        <v>6</v>
      </c>
      <c r="Y6" s="12"/>
      <c r="Z6" s="13"/>
      <c r="AA6" s="14">
        <f>SUM(IF(V6=2,3),IF(V6=1,2),IF(V6=0,1))</f>
        <v>3</v>
      </c>
    </row>
    <row r="8" spans="1:32" ht="16.2" thickBot="1" x14ac:dyDescent="0.35">
      <c r="K8" s="15"/>
      <c r="L8" s="15"/>
      <c r="Z8" s="15"/>
      <c r="AA8" s="15"/>
    </row>
    <row r="9" spans="1:32" ht="16.8" thickTop="1" thickBot="1" x14ac:dyDescent="0.35">
      <c r="A9" s="16" t="s">
        <v>11</v>
      </c>
      <c r="B9" s="17">
        <v>1</v>
      </c>
      <c r="C9" s="18">
        <v>11</v>
      </c>
      <c r="D9" s="19">
        <v>11</v>
      </c>
      <c r="E9" s="19">
        <v>11</v>
      </c>
      <c r="F9" s="20"/>
      <c r="G9" s="21"/>
      <c r="H9" s="22">
        <f>SUM(IF(C9&gt;C10,1,0),IF(D9&gt;D10,1,0),IF(E9&gt;E10,1,0),IF(F9&gt;F10,1,0),IF(G9&gt;G10,1,0))</f>
        <v>3</v>
      </c>
      <c r="I9" s="23"/>
      <c r="J9" s="24"/>
      <c r="K9" s="25" t="s">
        <v>12</v>
      </c>
      <c r="L9" s="26" t="s">
        <v>13</v>
      </c>
      <c r="P9" s="16" t="s">
        <v>11</v>
      </c>
      <c r="Q9" s="17">
        <v>1</v>
      </c>
      <c r="R9" s="18">
        <v>11</v>
      </c>
      <c r="S9" s="19">
        <v>11</v>
      </c>
      <c r="T9" s="19">
        <v>11</v>
      </c>
      <c r="U9" s="20"/>
      <c r="V9" s="21"/>
      <c r="W9" s="22">
        <f>SUM(IF(R9&gt;R10,1,0),IF(S9&gt;S10,1,0),IF(T9&gt;T10,1,0),IF(U9&gt;U10,1,0),IF(V9&gt;V10,1,0))</f>
        <v>3</v>
      </c>
      <c r="X9" s="23"/>
      <c r="Y9" s="24"/>
      <c r="Z9" s="25" t="s">
        <v>12</v>
      </c>
      <c r="AA9" s="26" t="s">
        <v>13</v>
      </c>
    </row>
    <row r="10" spans="1:32" ht="16.2" thickBot="1" x14ac:dyDescent="0.35">
      <c r="A10" s="27">
        <v>2</v>
      </c>
      <c r="B10" s="28">
        <v>3</v>
      </c>
      <c r="C10" s="29">
        <v>6</v>
      </c>
      <c r="D10" s="30">
        <v>3</v>
      </c>
      <c r="E10" s="31">
        <v>4</v>
      </c>
      <c r="F10" s="32"/>
      <c r="G10" s="33"/>
      <c r="H10" s="34">
        <f>SUM(IF(C10&gt;C9,1,0),IF(D10&gt;D9,1,0),IF(E10&gt;E9,1,0),IF(F10&gt;F9,1,0),IF(G10&gt;G9,1,0))</f>
        <v>0</v>
      </c>
      <c r="I10" s="23"/>
      <c r="J10" s="24"/>
      <c r="K10" s="24" t="s">
        <v>14</v>
      </c>
      <c r="L10" s="35" t="str">
        <f>_xlfn.XLOOKUP(N10,L4:L6,B4:B6)</f>
        <v>Vincent Ni</v>
      </c>
      <c r="N10">
        <v>1</v>
      </c>
      <c r="P10" s="27">
        <v>2</v>
      </c>
      <c r="Q10" s="28">
        <v>3</v>
      </c>
      <c r="R10" s="29">
        <v>2</v>
      </c>
      <c r="S10" s="30">
        <v>5</v>
      </c>
      <c r="T10" s="31">
        <v>5</v>
      </c>
      <c r="U10" s="32"/>
      <c r="V10" s="33"/>
      <c r="W10" s="34">
        <f>SUM(IF(R10&gt;R9,1,0),IF(S10&gt;S9,1,0),IF(T10&gt;T9,1,0),IF(U10&gt;U9,1,0),IF(V10&gt;V9,1,0))</f>
        <v>0</v>
      </c>
      <c r="X10" s="23"/>
      <c r="Y10" s="24"/>
      <c r="Z10" s="24" t="s">
        <v>14</v>
      </c>
      <c r="AA10" s="35" t="str">
        <f>_xlfn.XLOOKUP(AC10,AA4:AA6,Q4:Q6)</f>
        <v>Vincent Ni</v>
      </c>
      <c r="AC10">
        <v>1</v>
      </c>
    </row>
    <row r="11" spans="1:32" ht="16.2" thickTop="1" x14ac:dyDescent="0.3">
      <c r="A11" s="36" t="s">
        <v>11</v>
      </c>
      <c r="B11" s="37">
        <v>2</v>
      </c>
      <c r="C11" s="38">
        <v>11</v>
      </c>
      <c r="D11" s="39">
        <v>10</v>
      </c>
      <c r="E11" s="39">
        <v>11</v>
      </c>
      <c r="F11" s="38">
        <v>11</v>
      </c>
      <c r="G11" s="40"/>
      <c r="H11" s="41">
        <f>SUM(IF(C11&gt;C12,1,0),IF(D11&gt;D12,1,0),IF(E11&gt;E12,1,0),IF(F11&gt;F12,1,0),IF(G11&gt;G12,1,0))</f>
        <v>3</v>
      </c>
      <c r="I11" s="23"/>
      <c r="J11" s="24"/>
      <c r="K11" s="42" t="s">
        <v>15</v>
      </c>
      <c r="L11" s="43" t="str">
        <f>_xlfn.XLOOKUP(N11,L4:L6,B4:B6)</f>
        <v>Jack Bailie</v>
      </c>
      <c r="N11">
        <v>2</v>
      </c>
      <c r="P11" s="36" t="s">
        <v>11</v>
      </c>
      <c r="Q11" s="37">
        <v>2</v>
      </c>
      <c r="R11" s="38">
        <v>7</v>
      </c>
      <c r="S11" s="39">
        <v>7</v>
      </c>
      <c r="T11" s="39">
        <v>11</v>
      </c>
      <c r="U11" s="38">
        <v>12</v>
      </c>
      <c r="V11" s="40">
        <v>12</v>
      </c>
      <c r="W11" s="41">
        <f>SUM(IF(R11&gt;R12,1,0),IF(S11&gt;S12,1,0),IF(T11&gt;T12,1,0),IF(U11&gt;U12,1,0),IF(V11&gt;V12,1,0))</f>
        <v>3</v>
      </c>
      <c r="X11" s="23"/>
      <c r="Y11" s="24"/>
      <c r="Z11" s="42" t="s">
        <v>15</v>
      </c>
      <c r="AA11" s="43" t="str">
        <f>_xlfn.XLOOKUP(AC11,AA4:AA6,Q4:Q6)</f>
        <v>Rafferty McKeag</v>
      </c>
      <c r="AC11">
        <v>2</v>
      </c>
    </row>
    <row r="12" spans="1:32" ht="16.2" thickBot="1" x14ac:dyDescent="0.35">
      <c r="A12" s="27">
        <v>1</v>
      </c>
      <c r="B12" s="44">
        <v>3</v>
      </c>
      <c r="C12" s="29">
        <v>9</v>
      </c>
      <c r="D12" s="31">
        <v>12</v>
      </c>
      <c r="E12" s="31">
        <v>8</v>
      </c>
      <c r="F12" s="29">
        <v>9</v>
      </c>
      <c r="G12" s="45"/>
      <c r="H12" s="34">
        <f>SUM(IF(C12&gt;C11,1,0),IF(D12&gt;D11,1,0),IF(E12&gt;E11,1,0),IF(F12&gt;F11,1,0),IF(G12&gt;G11,1,0))</f>
        <v>1</v>
      </c>
      <c r="I12" s="23"/>
      <c r="J12" s="24"/>
      <c r="K12" s="26" t="s">
        <v>16</v>
      </c>
      <c r="L12" s="46" t="str">
        <f>_xlfn.XLOOKUP(N12,L4:L6,B4:B6)</f>
        <v>Luke Ferris</v>
      </c>
      <c r="N12">
        <v>3</v>
      </c>
      <c r="P12" s="27">
        <v>1</v>
      </c>
      <c r="Q12" s="44">
        <v>3</v>
      </c>
      <c r="R12" s="29">
        <v>11</v>
      </c>
      <c r="S12" s="31">
        <v>11</v>
      </c>
      <c r="T12" s="31">
        <v>7</v>
      </c>
      <c r="U12" s="29">
        <v>10</v>
      </c>
      <c r="V12" s="45">
        <v>10</v>
      </c>
      <c r="W12" s="34">
        <f>SUM(IF(R12&gt;R11,1,0),IF(S12&gt;S11,1,0),IF(T12&gt;T11,1,0),IF(U12&gt;U11,1,0),IF(V12&gt;V11,1,0))</f>
        <v>2</v>
      </c>
      <c r="X12" s="23"/>
      <c r="Y12" s="24"/>
      <c r="Z12" s="26" t="s">
        <v>16</v>
      </c>
      <c r="AA12" s="46" t="str">
        <f>_xlfn.XLOOKUP(AC12,AA4:AA6,Q4:Q6)</f>
        <v>Sam Brennan</v>
      </c>
      <c r="AC12">
        <v>3</v>
      </c>
    </row>
    <row r="13" spans="1:32" ht="16.2" thickTop="1" x14ac:dyDescent="0.3">
      <c r="A13" s="36" t="s">
        <v>11</v>
      </c>
      <c r="B13" s="47">
        <v>1</v>
      </c>
      <c r="C13" s="48">
        <v>11</v>
      </c>
      <c r="D13" s="49">
        <v>11</v>
      </c>
      <c r="E13" s="39">
        <v>11</v>
      </c>
      <c r="F13" s="48"/>
      <c r="G13" s="40"/>
      <c r="H13" s="41">
        <f>SUM(IF(C13&gt;C14,1,0),IF(D13&gt;D14,1,0),IF(E13&gt;E14,1,0),IF(F13&gt;F14,1,0),IF(G13&gt;G14,1,0))</f>
        <v>3</v>
      </c>
      <c r="I13" s="23"/>
      <c r="P13" s="36" t="s">
        <v>11</v>
      </c>
      <c r="Q13" s="47">
        <v>1</v>
      </c>
      <c r="R13" s="48">
        <v>11</v>
      </c>
      <c r="S13" s="49">
        <v>11</v>
      </c>
      <c r="T13" s="39">
        <v>11</v>
      </c>
      <c r="U13" s="48"/>
      <c r="V13" s="40"/>
      <c r="W13" s="41">
        <f>SUM(IF(R13&gt;R14,1,0),IF(S13&gt;S14,1,0),IF(T13&gt;T14,1,0),IF(U13&gt;U14,1,0),IF(V13&gt;V14,1,0))</f>
        <v>3</v>
      </c>
      <c r="X13" s="23"/>
    </row>
    <row r="14" spans="1:32" ht="16.2" thickBot="1" x14ac:dyDescent="0.35">
      <c r="A14" s="50">
        <v>3</v>
      </c>
      <c r="B14" s="51">
        <v>2</v>
      </c>
      <c r="C14" s="52">
        <v>4</v>
      </c>
      <c r="D14" s="53">
        <v>4</v>
      </c>
      <c r="E14" s="54">
        <v>9</v>
      </c>
      <c r="F14" s="52"/>
      <c r="G14" s="55"/>
      <c r="H14" s="56">
        <f>SUM(IF(C14&gt;C13,1,0),IF(D14&gt;D13,1,0),IF(E14&gt;E13,1,0),IF(F14&gt;F13,1,0),IF(G14&gt;G13,1,0))</f>
        <v>0</v>
      </c>
      <c r="I14" s="23"/>
      <c r="P14" s="50">
        <v>3</v>
      </c>
      <c r="Q14" s="51">
        <v>2</v>
      </c>
      <c r="R14" s="52">
        <v>3</v>
      </c>
      <c r="S14" s="53">
        <v>3</v>
      </c>
      <c r="T14" s="54">
        <v>7</v>
      </c>
      <c r="U14" s="52"/>
      <c r="V14" s="55"/>
      <c r="W14" s="56">
        <f>SUM(IF(R14&gt;R13,1,0),IF(S14&gt;S13,1,0),IF(T14&gt;T13,1,0),IF(U14&gt;U13,1,0),IF(V14&gt;V13,1,0))</f>
        <v>0</v>
      </c>
      <c r="X14" s="23"/>
    </row>
    <row r="15" spans="1:32" ht="16.2" thickTop="1" x14ac:dyDescent="0.3"/>
    <row r="17" spans="1:30" ht="16.2" thickBot="1" x14ac:dyDescent="0.35"/>
    <row r="18" spans="1:30" ht="16.2" thickBot="1" x14ac:dyDescent="0.35">
      <c r="A18" s="218" t="s">
        <v>65</v>
      </c>
      <c r="B18" s="219"/>
      <c r="C18" s="220" t="s">
        <v>0</v>
      </c>
      <c r="D18" s="221"/>
      <c r="E18" s="222"/>
      <c r="F18" s="223" t="s">
        <v>1</v>
      </c>
      <c r="G18" s="224"/>
      <c r="H18" s="224"/>
      <c r="I18" s="224"/>
      <c r="J18" s="224"/>
      <c r="K18" s="225"/>
      <c r="L18" s="1" t="s">
        <v>2</v>
      </c>
      <c r="P18" s="218" t="s">
        <v>54</v>
      </c>
      <c r="Q18" s="219"/>
      <c r="R18" s="220" t="s">
        <v>0</v>
      </c>
      <c r="S18" s="221"/>
      <c r="T18" s="222"/>
      <c r="U18" s="223" t="s">
        <v>1</v>
      </c>
      <c r="V18" s="224"/>
      <c r="W18" s="224"/>
      <c r="X18" s="224"/>
      <c r="Y18" s="224"/>
      <c r="Z18" s="225"/>
      <c r="AA18" s="1" t="s">
        <v>2</v>
      </c>
    </row>
    <row r="19" spans="1:30" ht="16.2" thickBot="1" x14ac:dyDescent="0.35">
      <c r="A19" s="226" t="s">
        <v>37</v>
      </c>
      <c r="B19" s="227"/>
      <c r="C19" s="228" t="s">
        <v>3</v>
      </c>
      <c r="D19" s="229"/>
      <c r="E19" s="230"/>
      <c r="F19" s="231" t="s">
        <v>4</v>
      </c>
      <c r="G19" s="232"/>
      <c r="H19" s="231" t="s">
        <v>5</v>
      </c>
      <c r="I19" s="231"/>
      <c r="J19" s="233" t="s">
        <v>6</v>
      </c>
      <c r="K19" s="231"/>
      <c r="L19" s="2" t="s">
        <v>7</v>
      </c>
      <c r="P19" s="226" t="s">
        <v>117</v>
      </c>
      <c r="Q19" s="227"/>
      <c r="R19" s="228" t="s">
        <v>3</v>
      </c>
      <c r="S19" s="229"/>
      <c r="T19" s="230"/>
      <c r="U19" s="231" t="s">
        <v>4</v>
      </c>
      <c r="V19" s="232"/>
      <c r="W19" s="231" t="s">
        <v>5</v>
      </c>
      <c r="X19" s="231"/>
      <c r="Y19" s="233" t="s">
        <v>6</v>
      </c>
      <c r="Z19" s="231"/>
      <c r="AA19" s="2" t="s">
        <v>7</v>
      </c>
    </row>
    <row r="20" spans="1:30" ht="16.2" thickBot="1" x14ac:dyDescent="0.35">
      <c r="A20" s="234" t="s">
        <v>8</v>
      </c>
      <c r="B20" s="235"/>
      <c r="C20" s="3">
        <v>1</v>
      </c>
      <c r="D20" s="3">
        <v>2</v>
      </c>
      <c r="E20" s="3">
        <v>3</v>
      </c>
      <c r="F20" s="4" t="s">
        <v>9</v>
      </c>
      <c r="G20" s="4" t="s">
        <v>10</v>
      </c>
      <c r="H20" s="4" t="s">
        <v>9</v>
      </c>
      <c r="I20" s="4" t="s">
        <v>10</v>
      </c>
      <c r="J20" s="4" t="s">
        <v>9</v>
      </c>
      <c r="K20" s="4" t="s">
        <v>10</v>
      </c>
      <c r="L20" s="5"/>
      <c r="O20" s="6"/>
      <c r="P20" s="234" t="s">
        <v>8</v>
      </c>
      <c r="Q20" s="235"/>
      <c r="R20" s="3">
        <v>1</v>
      </c>
      <c r="S20" s="3">
        <v>2</v>
      </c>
      <c r="T20" s="3">
        <v>3</v>
      </c>
      <c r="U20" s="4" t="s">
        <v>9</v>
      </c>
      <c r="V20" s="4" t="s">
        <v>10</v>
      </c>
      <c r="W20" s="4" t="s">
        <v>9</v>
      </c>
      <c r="X20" s="4" t="s">
        <v>10</v>
      </c>
      <c r="Y20" s="4" t="s">
        <v>9</v>
      </c>
      <c r="Z20" s="4" t="s">
        <v>10</v>
      </c>
      <c r="AA20" s="5"/>
      <c r="AD20" s="6"/>
    </row>
    <row r="21" spans="1:30" ht="16.2" thickBot="1" x14ac:dyDescent="0.35">
      <c r="A21" s="7">
        <v>1</v>
      </c>
      <c r="B21" s="58" t="s">
        <v>56</v>
      </c>
      <c r="C21" s="9"/>
      <c r="D21" s="10">
        <f>H30</f>
        <v>3</v>
      </c>
      <c r="E21" s="11">
        <f>H26</f>
        <v>3</v>
      </c>
      <c r="F21" s="10">
        <f>SUM(IF(D21=3,1,0),IF(E21=3,1,0))</f>
        <v>2</v>
      </c>
      <c r="G21" s="10">
        <f>SUM(IF(D21&lt;3,1,0),IF(E21&lt;3,1,0))</f>
        <v>0</v>
      </c>
      <c r="H21" s="12">
        <f>SUM(D21,E21)</f>
        <v>6</v>
      </c>
      <c r="I21" s="12">
        <f>SUM(C22,C23)</f>
        <v>0</v>
      </c>
      <c r="J21" s="12"/>
      <c r="K21" s="13"/>
      <c r="L21" s="14">
        <f>SUM(IF(G21=2,3),IF(G21=1,2),IF(G21=0,1))</f>
        <v>1</v>
      </c>
      <c r="P21" s="7">
        <v>1</v>
      </c>
      <c r="Q21" s="8" t="str">
        <f>L27</f>
        <v>Aaditya Singh</v>
      </c>
      <c r="R21" s="9"/>
      <c r="S21" s="10">
        <f>W30</f>
        <v>3</v>
      </c>
      <c r="T21" s="11">
        <f>W26</f>
        <v>3</v>
      </c>
      <c r="U21" s="10">
        <f>SUM(IF(S21=3,1,0),IF(T21=3,1,0))</f>
        <v>2</v>
      </c>
      <c r="V21" s="10">
        <f>SUM(IF(S21&lt;3,1,0),IF(T21&lt;3,1,0))</f>
        <v>0</v>
      </c>
      <c r="W21" s="12">
        <f>SUM(S21,T21)</f>
        <v>6</v>
      </c>
      <c r="X21" s="12">
        <f>SUM(R22,R23)</f>
        <v>0</v>
      </c>
      <c r="Y21" s="12"/>
      <c r="Z21" s="13"/>
      <c r="AA21" s="14">
        <f>SUM(IF(V21=2,3),IF(V21=1,2),IF(V21=0,1))</f>
        <v>1</v>
      </c>
    </row>
    <row r="22" spans="1:30" ht="16.2" thickBot="1" x14ac:dyDescent="0.35">
      <c r="A22" s="7">
        <v>2</v>
      </c>
      <c r="B22" s="57" t="s">
        <v>57</v>
      </c>
      <c r="C22" s="10">
        <v>0</v>
      </c>
      <c r="D22" s="9"/>
      <c r="E22" s="10">
        <f>H28</f>
        <v>3</v>
      </c>
      <c r="F22" s="10">
        <f>SUM(IF(C22=3,1,0),IF(E22=3,1,0))</f>
        <v>1</v>
      </c>
      <c r="G22" s="10">
        <f>SUM(IF(C22&lt;3,1,0),IF(E22&lt;3,1,0))</f>
        <v>1</v>
      </c>
      <c r="H22" s="12">
        <f>SUM(C22,E22)</f>
        <v>3</v>
      </c>
      <c r="I22" s="12">
        <f>SUM(D21,D23)</f>
        <v>3</v>
      </c>
      <c r="J22" s="12"/>
      <c r="K22" s="13"/>
      <c r="L22" s="14">
        <f>SUM(IF(G22=2,3),IF(G22=1,2),IF(G22=0,1))</f>
        <v>2</v>
      </c>
      <c r="P22" s="7">
        <v>2</v>
      </c>
      <c r="Q22" s="8" t="str">
        <f>L95</f>
        <v>Christopher Allsop</v>
      </c>
      <c r="R22" s="10">
        <v>0</v>
      </c>
      <c r="S22" s="9"/>
      <c r="T22" s="10">
        <f>W28</f>
        <v>3</v>
      </c>
      <c r="U22" s="10">
        <f>SUM(IF(R22=3,1,0),IF(T22=3,1,0))</f>
        <v>1</v>
      </c>
      <c r="V22" s="10">
        <f>SUM(IF(R22&lt;3,1,0),IF(T22&lt;3,1,0))</f>
        <v>1</v>
      </c>
      <c r="W22" s="12">
        <f>SUM(R22,T22)</f>
        <v>3</v>
      </c>
      <c r="X22" s="12">
        <f>SUM(S21,S23)</f>
        <v>3</v>
      </c>
      <c r="Y22" s="12"/>
      <c r="Z22" s="13"/>
      <c r="AA22" s="14">
        <f>SUM(IF(V22=2,3),IF(V22=1,2),IF(V22=0,1))</f>
        <v>2</v>
      </c>
    </row>
    <row r="23" spans="1:30" ht="16.2" thickBot="1" x14ac:dyDescent="0.35">
      <c r="A23" s="7">
        <v>3</v>
      </c>
      <c r="B23" s="57" t="s">
        <v>58</v>
      </c>
      <c r="C23" s="10">
        <v>0</v>
      </c>
      <c r="D23" s="10">
        <v>0</v>
      </c>
      <c r="E23" s="9"/>
      <c r="F23" s="10">
        <f>SUM(IF(C23=3,1,0),IF(D23=3,1,0))</f>
        <v>0</v>
      </c>
      <c r="G23" s="10">
        <f>SUM(IF(C23&lt;3,1,0),IF(D23&lt;3,1,0))</f>
        <v>2</v>
      </c>
      <c r="H23" s="12">
        <f>SUM(C23,D23)</f>
        <v>0</v>
      </c>
      <c r="I23" s="12">
        <f>SUM(E21,E22)</f>
        <v>6</v>
      </c>
      <c r="J23" s="12"/>
      <c r="K23" s="13"/>
      <c r="L23" s="14">
        <f>SUM(IF(G23=2,3),IF(G23=1,2),IF(G23=0,1))</f>
        <v>3</v>
      </c>
      <c r="P23" s="7">
        <v>3</v>
      </c>
      <c r="Q23" s="8" t="str">
        <f>L79</f>
        <v>Bruce Tan</v>
      </c>
      <c r="R23" s="10">
        <v>0</v>
      </c>
      <c r="S23" s="10">
        <v>0</v>
      </c>
      <c r="T23" s="9"/>
      <c r="U23" s="10">
        <f>SUM(IF(R23=3,1,0),IF(S23=3,1,0))</f>
        <v>0</v>
      </c>
      <c r="V23" s="10">
        <f>SUM(IF(R23&lt;3,1,0),IF(S23&lt;3,1,0))</f>
        <v>2</v>
      </c>
      <c r="W23" s="12">
        <f>SUM(R23,S23)</f>
        <v>0</v>
      </c>
      <c r="X23" s="12">
        <f>SUM(T21,T22)</f>
        <v>6</v>
      </c>
      <c r="Y23" s="12"/>
      <c r="Z23" s="13"/>
      <c r="AA23" s="14">
        <f>SUM(IF(V23=2,3),IF(V23=1,2),IF(V23=0,1))</f>
        <v>3</v>
      </c>
    </row>
    <row r="25" spans="1:30" ht="16.2" thickBot="1" x14ac:dyDescent="0.35">
      <c r="K25" s="15"/>
      <c r="L25" s="15"/>
      <c r="Z25" s="15"/>
      <c r="AA25" s="15"/>
    </row>
    <row r="26" spans="1:30" ht="16.8" thickTop="1" thickBot="1" x14ac:dyDescent="0.35">
      <c r="A26" s="16" t="s">
        <v>11</v>
      </c>
      <c r="B26" s="17">
        <v>1</v>
      </c>
      <c r="C26" s="18">
        <v>11</v>
      </c>
      <c r="D26" s="19">
        <v>11</v>
      </c>
      <c r="E26" s="19">
        <v>11</v>
      </c>
      <c r="F26" s="20"/>
      <c r="G26" s="21"/>
      <c r="H26" s="22">
        <f>SUM(IF(C26&gt;C27,1,0),IF(D26&gt;D27,1,0),IF(E26&gt;E27,1,0),IF(F26&gt;F27,1,0),IF(G26&gt;G27,1,0))</f>
        <v>3</v>
      </c>
      <c r="I26" s="23"/>
      <c r="J26" s="24"/>
      <c r="K26" s="25" t="s">
        <v>12</v>
      </c>
      <c r="L26" s="26" t="s">
        <v>13</v>
      </c>
      <c r="P26" s="16" t="s">
        <v>11</v>
      </c>
      <c r="Q26" s="17">
        <v>1</v>
      </c>
      <c r="R26" s="18">
        <v>10</v>
      </c>
      <c r="S26" s="19">
        <v>13</v>
      </c>
      <c r="T26" s="19">
        <v>12</v>
      </c>
      <c r="U26" s="20">
        <v>11</v>
      </c>
      <c r="V26" s="21"/>
      <c r="W26" s="22">
        <f>SUM(IF(R26&gt;R27,1,0),IF(S26&gt;S27,1,0),IF(T26&gt;T27,1,0),IF(U26&gt;U27,1,0),IF(V26&gt;V27,1,0))</f>
        <v>3</v>
      </c>
      <c r="X26" s="23"/>
      <c r="Y26" s="24"/>
      <c r="Z26" s="25" t="s">
        <v>12</v>
      </c>
      <c r="AA26" s="26" t="s">
        <v>13</v>
      </c>
    </row>
    <row r="27" spans="1:30" ht="16.2" thickBot="1" x14ac:dyDescent="0.35">
      <c r="A27" s="27">
        <v>2</v>
      </c>
      <c r="B27" s="28">
        <v>3</v>
      </c>
      <c r="C27" s="29">
        <v>2</v>
      </c>
      <c r="D27" s="30">
        <v>3</v>
      </c>
      <c r="E27" s="31">
        <v>5</v>
      </c>
      <c r="F27" s="32"/>
      <c r="G27" s="33"/>
      <c r="H27" s="34">
        <f>SUM(IF(C27&gt;C26,1,0),IF(D27&gt;D26,1,0),IF(E27&gt;E26,1,0),IF(F27&gt;F26,1,0),IF(G27&gt;G26,1,0))</f>
        <v>0</v>
      </c>
      <c r="I27" s="23"/>
      <c r="J27" s="24"/>
      <c r="K27" s="24" t="s">
        <v>14</v>
      </c>
      <c r="L27" s="35" t="str">
        <f>_xlfn.XLOOKUP(N27,L21:L23,B21:B23)</f>
        <v>Aaditya Singh</v>
      </c>
      <c r="N27">
        <v>1</v>
      </c>
      <c r="P27" s="27">
        <v>2</v>
      </c>
      <c r="Q27" s="28">
        <v>3</v>
      </c>
      <c r="R27" s="29">
        <v>12</v>
      </c>
      <c r="S27" s="30">
        <v>11</v>
      </c>
      <c r="T27" s="31">
        <v>10</v>
      </c>
      <c r="U27" s="32">
        <v>9</v>
      </c>
      <c r="V27" s="33"/>
      <c r="W27" s="34">
        <f>SUM(IF(R27&gt;R26,1,0),IF(S27&gt;S26,1,0),IF(T27&gt;T26,1,0),IF(U27&gt;U26,1,0),IF(V27&gt;V26,1,0))</f>
        <v>1</v>
      </c>
      <c r="X27" s="23"/>
      <c r="Y27" s="24"/>
      <c r="Z27" s="24" t="s">
        <v>14</v>
      </c>
      <c r="AA27" s="35" t="str">
        <f>_xlfn.XLOOKUP(AC27,AA21:AA23,Q21:Q23)</f>
        <v>Aaditya Singh</v>
      </c>
      <c r="AC27">
        <v>1</v>
      </c>
    </row>
    <row r="28" spans="1:30" ht="16.2" thickTop="1" x14ac:dyDescent="0.3">
      <c r="A28" s="36" t="s">
        <v>11</v>
      </c>
      <c r="B28" s="37">
        <v>2</v>
      </c>
      <c r="C28" s="38">
        <v>11</v>
      </c>
      <c r="D28" s="39">
        <v>9</v>
      </c>
      <c r="E28" s="39">
        <v>11</v>
      </c>
      <c r="F28" s="38">
        <v>11</v>
      </c>
      <c r="G28" s="40"/>
      <c r="H28" s="41">
        <f>SUM(IF(C28&gt;C29,1,0),IF(D28&gt;D29,1,0),IF(E28&gt;E29,1,0),IF(F28&gt;F29,1,0),IF(G28&gt;G29,1,0))</f>
        <v>3</v>
      </c>
      <c r="I28" s="23"/>
      <c r="J28" s="24"/>
      <c r="K28" s="42" t="s">
        <v>15</v>
      </c>
      <c r="L28" s="43" t="str">
        <f>_xlfn.XLOOKUP(N28,L21:L23,B21:B23)</f>
        <v>Belal Abdelaal</v>
      </c>
      <c r="N28">
        <v>2</v>
      </c>
      <c r="P28" s="36" t="s">
        <v>11</v>
      </c>
      <c r="Q28" s="37">
        <v>2</v>
      </c>
      <c r="R28" s="38">
        <v>5</v>
      </c>
      <c r="S28" s="39">
        <v>11</v>
      </c>
      <c r="T28" s="39">
        <v>11</v>
      </c>
      <c r="U28" s="38">
        <v>11</v>
      </c>
      <c r="V28" s="40"/>
      <c r="W28" s="41">
        <f>SUM(IF(R28&gt;R29,1,0),IF(S28&gt;S29,1,0),IF(T28&gt;T29,1,0),IF(U28&gt;U29,1,0),IF(V28&gt;V29,1,0))</f>
        <v>3</v>
      </c>
      <c r="X28" s="23"/>
      <c r="Y28" s="24"/>
      <c r="Z28" s="42" t="s">
        <v>15</v>
      </c>
      <c r="AA28" s="43" t="str">
        <f>_xlfn.XLOOKUP(AC28,AA21:AA23,Q21:Q23)</f>
        <v>Christopher Allsop</v>
      </c>
      <c r="AC28">
        <v>2</v>
      </c>
    </row>
    <row r="29" spans="1:30" ht="16.2" thickBot="1" x14ac:dyDescent="0.35">
      <c r="A29" s="27">
        <v>1</v>
      </c>
      <c r="B29" s="44">
        <v>3</v>
      </c>
      <c r="C29" s="29">
        <v>7</v>
      </c>
      <c r="D29" s="31">
        <v>11</v>
      </c>
      <c r="E29" s="31">
        <v>7</v>
      </c>
      <c r="F29" s="29">
        <v>8</v>
      </c>
      <c r="G29" s="45"/>
      <c r="H29" s="34">
        <f>SUM(IF(C29&gt;C28,1,0),IF(D29&gt;D28,1,0),IF(E29&gt;E28,1,0),IF(F29&gt;F28,1,0),IF(G29&gt;G28,1,0))</f>
        <v>1</v>
      </c>
      <c r="I29" s="23"/>
      <c r="J29" s="24"/>
      <c r="K29" s="26" t="s">
        <v>16</v>
      </c>
      <c r="L29" s="46" t="str">
        <f>_xlfn.XLOOKUP(N29,L21:L23,B21:B23)</f>
        <v>Albert Radkin</v>
      </c>
      <c r="N29">
        <v>3</v>
      </c>
      <c r="P29" s="27">
        <v>1</v>
      </c>
      <c r="Q29" s="44">
        <v>3</v>
      </c>
      <c r="R29" s="29">
        <v>11</v>
      </c>
      <c r="S29" s="31">
        <v>2</v>
      </c>
      <c r="T29" s="31">
        <v>7</v>
      </c>
      <c r="U29" s="29">
        <v>8</v>
      </c>
      <c r="V29" s="45"/>
      <c r="W29" s="34">
        <f>SUM(IF(R29&gt;R28,1,0),IF(S29&gt;S28,1,0),IF(T29&gt;T28,1,0),IF(U29&gt;U28,1,0),IF(V29&gt;V28,1,0))</f>
        <v>1</v>
      </c>
      <c r="X29" s="23"/>
      <c r="Y29" s="24"/>
      <c r="Z29" s="26" t="s">
        <v>16</v>
      </c>
      <c r="AA29" s="46" t="str">
        <f>_xlfn.XLOOKUP(AC29,AA21:AA23,Q21:Q23)</f>
        <v>Bruce Tan</v>
      </c>
      <c r="AC29">
        <v>3</v>
      </c>
    </row>
    <row r="30" spans="1:30" ht="16.2" thickTop="1" x14ac:dyDescent="0.3">
      <c r="A30" s="36" t="s">
        <v>11</v>
      </c>
      <c r="B30" s="47">
        <v>1</v>
      </c>
      <c r="C30" s="48">
        <v>11</v>
      </c>
      <c r="D30" s="49">
        <v>11</v>
      </c>
      <c r="E30" s="39">
        <v>11</v>
      </c>
      <c r="F30" s="48"/>
      <c r="G30" s="40"/>
      <c r="H30" s="41">
        <f>SUM(IF(C30&gt;C31,1,0),IF(D30&gt;D31,1,0),IF(E30&gt;E31,1,0),IF(F30&gt;F31,1,0),IF(G30&gt;G31,1,0))</f>
        <v>3</v>
      </c>
      <c r="I30" s="23"/>
      <c r="P30" s="36" t="s">
        <v>11</v>
      </c>
      <c r="Q30" s="47">
        <v>1</v>
      </c>
      <c r="R30" s="48">
        <v>14</v>
      </c>
      <c r="S30" s="49">
        <v>11</v>
      </c>
      <c r="T30" s="39">
        <v>11</v>
      </c>
      <c r="U30" s="48"/>
      <c r="V30" s="40"/>
      <c r="W30" s="41">
        <f>SUM(IF(R30&gt;R31,1,0),IF(S30&gt;S31,1,0),IF(T30&gt;T31,1,0),IF(U30&gt;U31,1,0),IF(V30&gt;V31,1,0))</f>
        <v>3</v>
      </c>
      <c r="X30" s="23"/>
    </row>
    <row r="31" spans="1:30" ht="16.2" thickBot="1" x14ac:dyDescent="0.35">
      <c r="A31" s="50">
        <v>3</v>
      </c>
      <c r="B31" s="51">
        <v>2</v>
      </c>
      <c r="C31" s="52">
        <v>3</v>
      </c>
      <c r="D31" s="53">
        <v>8</v>
      </c>
      <c r="E31" s="54">
        <v>2</v>
      </c>
      <c r="F31" s="52"/>
      <c r="G31" s="55"/>
      <c r="H31" s="56">
        <f>SUM(IF(C31&gt;C30,1,0),IF(D31&gt;D30,1,0),IF(E31&gt;E30,1,0),IF(F31&gt;F30,1,0),IF(G31&gt;G30,1,0))</f>
        <v>0</v>
      </c>
      <c r="I31" s="23"/>
      <c r="P31" s="50">
        <v>3</v>
      </c>
      <c r="Q31" s="51">
        <v>2</v>
      </c>
      <c r="R31" s="52">
        <v>12</v>
      </c>
      <c r="S31" s="53">
        <v>9</v>
      </c>
      <c r="T31" s="54">
        <v>7</v>
      </c>
      <c r="U31" s="52"/>
      <c r="V31" s="55"/>
      <c r="W31" s="56">
        <f>SUM(IF(R31&gt;R30,1,0),IF(S31&gt;S30,1,0),IF(T31&gt;T30,1,0),IF(U31&gt;U30,1,0),IF(V31&gt;V30,1,0))</f>
        <v>0</v>
      </c>
      <c r="X31" s="23"/>
    </row>
    <row r="32" spans="1:30" ht="16.2" thickTop="1" x14ac:dyDescent="0.3"/>
    <row r="34" spans="1:30" ht="16.2" thickBot="1" x14ac:dyDescent="0.35"/>
    <row r="35" spans="1:30" ht="16.8" thickTop="1" thickBot="1" x14ac:dyDescent="0.35">
      <c r="A35" s="218" t="s">
        <v>54</v>
      </c>
      <c r="B35" s="219"/>
      <c r="C35" s="220" t="s">
        <v>0</v>
      </c>
      <c r="D35" s="221"/>
      <c r="E35" s="222"/>
      <c r="F35" s="223" t="s">
        <v>1</v>
      </c>
      <c r="G35" s="224"/>
      <c r="H35" s="224"/>
      <c r="I35" s="224"/>
      <c r="J35" s="224"/>
      <c r="K35" s="225"/>
      <c r="L35" s="1" t="s">
        <v>2</v>
      </c>
      <c r="P35" s="247" t="s">
        <v>54</v>
      </c>
      <c r="Q35" s="248"/>
      <c r="R35" s="249" t="s">
        <v>0</v>
      </c>
      <c r="S35" s="250"/>
      <c r="T35" s="250"/>
      <c r="U35" s="251"/>
      <c r="V35" s="252" t="s">
        <v>1</v>
      </c>
      <c r="W35" s="253"/>
      <c r="X35" s="253"/>
      <c r="Y35" s="253"/>
      <c r="Z35" s="253"/>
      <c r="AA35" s="254"/>
      <c r="AB35" s="59" t="s">
        <v>2</v>
      </c>
    </row>
    <row r="36" spans="1:30" ht="16.2" thickBot="1" x14ac:dyDescent="0.35">
      <c r="A36" s="226" t="s">
        <v>38</v>
      </c>
      <c r="B36" s="227"/>
      <c r="C36" s="228" t="s">
        <v>3</v>
      </c>
      <c r="D36" s="229"/>
      <c r="E36" s="230"/>
      <c r="F36" s="231" t="s">
        <v>4</v>
      </c>
      <c r="G36" s="232"/>
      <c r="H36" s="231" t="s">
        <v>5</v>
      </c>
      <c r="I36" s="231"/>
      <c r="J36" s="233" t="s">
        <v>6</v>
      </c>
      <c r="K36" s="231"/>
      <c r="L36" s="2" t="s">
        <v>7</v>
      </c>
      <c r="P36" s="255" t="s">
        <v>118</v>
      </c>
      <c r="Q36" s="256"/>
      <c r="R36" s="257" t="s">
        <v>3</v>
      </c>
      <c r="S36" s="258"/>
      <c r="T36" s="258"/>
      <c r="U36" s="259"/>
      <c r="V36" s="260" t="s">
        <v>4</v>
      </c>
      <c r="W36" s="261"/>
      <c r="X36" s="260" t="s">
        <v>5</v>
      </c>
      <c r="Y36" s="261"/>
      <c r="Z36" s="260" t="s">
        <v>6</v>
      </c>
      <c r="AA36" s="261"/>
      <c r="AB36" s="61" t="s">
        <v>7</v>
      </c>
    </row>
    <row r="37" spans="1:30" ht="16.2" thickBot="1" x14ac:dyDescent="0.35">
      <c r="A37" s="234" t="s">
        <v>8</v>
      </c>
      <c r="B37" s="235"/>
      <c r="C37" s="3">
        <v>1</v>
      </c>
      <c r="D37" s="3">
        <v>2</v>
      </c>
      <c r="E37" s="3">
        <v>3</v>
      </c>
      <c r="F37" s="4" t="s">
        <v>9</v>
      </c>
      <c r="G37" s="4" t="s">
        <v>10</v>
      </c>
      <c r="H37" s="4" t="s">
        <v>9</v>
      </c>
      <c r="I37" s="4" t="s">
        <v>10</v>
      </c>
      <c r="J37" s="4" t="s">
        <v>9</v>
      </c>
      <c r="K37" s="4" t="s">
        <v>10</v>
      </c>
      <c r="L37" s="5"/>
      <c r="O37" s="6"/>
      <c r="P37" s="234" t="s">
        <v>8</v>
      </c>
      <c r="Q37" s="262"/>
      <c r="R37" s="62">
        <v>1</v>
      </c>
      <c r="S37" s="62">
        <v>2</v>
      </c>
      <c r="T37" s="62">
        <v>3</v>
      </c>
      <c r="U37" s="60">
        <v>4</v>
      </c>
      <c r="V37" s="63" t="s">
        <v>9</v>
      </c>
      <c r="W37" s="63" t="s">
        <v>10</v>
      </c>
      <c r="X37" s="63" t="s">
        <v>9</v>
      </c>
      <c r="Y37" s="63" t="s">
        <v>10</v>
      </c>
      <c r="Z37" s="63" t="s">
        <v>9</v>
      </c>
      <c r="AA37" s="63" t="s">
        <v>10</v>
      </c>
      <c r="AB37" s="61"/>
    </row>
    <row r="38" spans="1:30" ht="16.2" thickBot="1" x14ac:dyDescent="0.35">
      <c r="A38" s="7">
        <v>1</v>
      </c>
      <c r="B38" s="57" t="s">
        <v>59</v>
      </c>
      <c r="C38" s="9"/>
      <c r="D38" s="10">
        <f>H47</f>
        <v>3</v>
      </c>
      <c r="E38" s="11">
        <f>H43</f>
        <v>3</v>
      </c>
      <c r="F38" s="10">
        <f>SUM(IF(D38=3,1,0),IF(E38=3,1,0))</f>
        <v>2</v>
      </c>
      <c r="G38" s="10">
        <f>SUM(IF(D38&lt;3,1,0),IF(E38&lt;3,1,0))</f>
        <v>0</v>
      </c>
      <c r="H38" s="12">
        <f>SUM(D38,E38)</f>
        <v>6</v>
      </c>
      <c r="I38" s="12">
        <f>SUM(C39,C40)</f>
        <v>0</v>
      </c>
      <c r="J38" s="12"/>
      <c r="K38" s="13"/>
      <c r="L38" s="14">
        <f>SUM(IF(G38=2,3),IF(G38=1,2),IF(G38=0,1))</f>
        <v>1</v>
      </c>
      <c r="P38" s="64">
        <v>1</v>
      </c>
      <c r="Q38" s="65" t="str">
        <f>L44</f>
        <v>Toby Caldwell</v>
      </c>
      <c r="R38" s="9"/>
      <c r="S38" s="66">
        <f>W55</f>
        <v>3</v>
      </c>
      <c r="T38" s="66">
        <f>W49</f>
        <v>3</v>
      </c>
      <c r="U38" s="67">
        <f>W45</f>
        <v>3</v>
      </c>
      <c r="V38" s="66">
        <f>SUM(IF(S38=3,1,0),IF(T38=3,1,0),IF(U38=3,1,0))</f>
        <v>3</v>
      </c>
      <c r="W38" s="66">
        <f>SUM(IF(S38&lt;3,1,0),IF(T38&lt;3,1,0),IF(U38&lt;3,1,0))</f>
        <v>0</v>
      </c>
      <c r="X38" s="68">
        <f>SUM(S38,T38,U38)</f>
        <v>9</v>
      </c>
      <c r="Y38" s="68">
        <f>SUM(R39,R40,R41)</f>
        <v>1</v>
      </c>
      <c r="Z38" s="68"/>
      <c r="AA38" s="69"/>
      <c r="AB38" s="67">
        <f>SUM(IF(W38=3,4),IF(W38=2,3),IF(W38=1,2),IF(W38=0,1))</f>
        <v>1</v>
      </c>
    </row>
    <row r="39" spans="1:30" ht="16.2" thickBot="1" x14ac:dyDescent="0.35">
      <c r="A39" s="7">
        <v>2</v>
      </c>
      <c r="B39" s="57" t="s">
        <v>22</v>
      </c>
      <c r="C39" s="10">
        <v>0</v>
      </c>
      <c r="D39" s="9"/>
      <c r="E39" s="10">
        <f>H45</f>
        <v>3</v>
      </c>
      <c r="F39" s="10">
        <f>SUM(IF(C39=3,1,0),IF(E39=3,1,0))</f>
        <v>1</v>
      </c>
      <c r="G39" s="10">
        <f>SUM(IF(C39&lt;3,1,0),IF(E39&lt;3,1,0))</f>
        <v>1</v>
      </c>
      <c r="H39" s="12">
        <f>SUM(C39,E39)</f>
        <v>3</v>
      </c>
      <c r="I39" s="12">
        <f>SUM(D38,D40)</f>
        <v>3</v>
      </c>
      <c r="J39" s="12"/>
      <c r="K39" s="13"/>
      <c r="L39" s="14">
        <f>SUM(IF(G39=2,3),IF(G39=1,2),IF(G39=0,1))</f>
        <v>2</v>
      </c>
      <c r="P39" s="64">
        <v>2</v>
      </c>
      <c r="Q39" s="65" t="str">
        <f>L112</f>
        <v>Jude Sheldon</v>
      </c>
      <c r="R39" s="66">
        <f>W56</f>
        <v>1</v>
      </c>
      <c r="S39" s="9"/>
      <c r="T39" s="66">
        <f>W47</f>
        <v>2</v>
      </c>
      <c r="U39" s="67">
        <f>W51</f>
        <v>0</v>
      </c>
      <c r="V39" s="66">
        <f>SUM(IF(R39=3,1,0),IF(T39=3,1,0),IF(U39=3,1,0))</f>
        <v>0</v>
      </c>
      <c r="W39" s="66">
        <f>SUM(IF(R39&lt;3,1,0),IF(T39&lt;3,1,0),IF(U39&lt;3,1,0))</f>
        <v>3</v>
      </c>
      <c r="X39" s="68">
        <f>SUM(R39,T39,U39)</f>
        <v>3</v>
      </c>
      <c r="Y39" s="68">
        <f>SUM(S38,S40,S41)</f>
        <v>9</v>
      </c>
      <c r="Z39" s="68"/>
      <c r="AA39" s="69"/>
      <c r="AB39" s="67">
        <f>SUM(IF(W39=3,4),IF(W39=2,3),IF(W39=1,2),IF(W39=0,1))</f>
        <v>4</v>
      </c>
    </row>
    <row r="40" spans="1:30" ht="16.2" thickBot="1" x14ac:dyDescent="0.35">
      <c r="A40" s="7">
        <v>3</v>
      </c>
      <c r="B40" s="57" t="s">
        <v>60</v>
      </c>
      <c r="C40" s="10">
        <v>0</v>
      </c>
      <c r="D40" s="10">
        <v>0</v>
      </c>
      <c r="E40" s="9"/>
      <c r="F40" s="10">
        <f>SUM(IF(C40=3,1,0),IF(D40=3,1,0))</f>
        <v>0</v>
      </c>
      <c r="G40" s="10">
        <f>SUM(IF(C40&lt;3,1,0),IF(D40&lt;3,1,0))</f>
        <v>2</v>
      </c>
      <c r="H40" s="12">
        <f>SUM(C40,D40)</f>
        <v>0</v>
      </c>
      <c r="I40" s="12">
        <f>SUM(E38,E39)</f>
        <v>6</v>
      </c>
      <c r="J40" s="12"/>
      <c r="K40" s="13"/>
      <c r="L40" s="14">
        <f>SUM(IF(G40=2,3),IF(G40=1,2),IF(G40=0,1))</f>
        <v>3</v>
      </c>
      <c r="P40" s="64">
        <v>3</v>
      </c>
      <c r="Q40" s="65" t="str">
        <f>L62</f>
        <v>Ben Dickson</v>
      </c>
      <c r="R40" s="66">
        <f>W50</f>
        <v>0</v>
      </c>
      <c r="S40" s="66">
        <f>W48</f>
        <v>3</v>
      </c>
      <c r="T40" s="9"/>
      <c r="U40" s="67">
        <f>W53</f>
        <v>1</v>
      </c>
      <c r="V40" s="66">
        <f>SUM(IF(R40=3,1,0),IF(S40=3,1,0),IF(U40=3,1,0))</f>
        <v>1</v>
      </c>
      <c r="W40" s="66">
        <f>SUM(IF(R40&lt;3,1,0),IF(S40&lt;3,1,0),IF(U40&lt;3,1,0))</f>
        <v>2</v>
      </c>
      <c r="X40" s="68">
        <f>SUM(R40,S40,U40)</f>
        <v>4</v>
      </c>
      <c r="Y40" s="68">
        <f>SUM(T38,T39,T41)</f>
        <v>8</v>
      </c>
      <c r="Z40" s="68"/>
      <c r="AA40" s="69"/>
      <c r="AB40" s="67">
        <f>SUM(IF(W40=3,4),IF(W40=2,3),IF(W40=1,2),IF(W40=0,1))</f>
        <v>3</v>
      </c>
    </row>
    <row r="41" spans="1:30" ht="16.2" thickBot="1" x14ac:dyDescent="0.35">
      <c r="P41" s="64">
        <v>4</v>
      </c>
      <c r="Q41" s="65" t="str">
        <f>L28</f>
        <v>Belal Abdelaal</v>
      </c>
      <c r="R41" s="66">
        <f>W46</f>
        <v>0</v>
      </c>
      <c r="S41" s="66">
        <f>W52</f>
        <v>3</v>
      </c>
      <c r="T41" s="66">
        <f>W54</f>
        <v>3</v>
      </c>
      <c r="U41" s="70"/>
      <c r="V41" s="71">
        <f>SUM(IF(R41=3,1,0),IF(S41=3,1,0),IF(T41=3,1,0))</f>
        <v>2</v>
      </c>
      <c r="W41" s="71">
        <f>SUM(IF(R41&lt;3,1,0),IF(S41&lt;3,1,0),IF(T41&lt;3,1,0))</f>
        <v>1</v>
      </c>
      <c r="X41" s="72">
        <f>SUM(R41,S41,T41)</f>
        <v>6</v>
      </c>
      <c r="Y41" s="72">
        <f>SUM(U38,U39,U40)</f>
        <v>4</v>
      </c>
      <c r="Z41" s="72"/>
      <c r="AA41" s="73"/>
      <c r="AB41" s="74">
        <f>SUM(IF(W41=3,4),IF(W41=2,3),IF(W41=1,2),IF(W41=0,1))</f>
        <v>2</v>
      </c>
    </row>
    <row r="42" spans="1:30" ht="16.2" thickBot="1" x14ac:dyDescent="0.35">
      <c r="K42" s="15"/>
      <c r="L42" s="15"/>
    </row>
    <row r="43" spans="1:30" ht="16.8" thickTop="1" thickBot="1" x14ac:dyDescent="0.35">
      <c r="A43" s="16" t="s">
        <v>11</v>
      </c>
      <c r="B43" s="17">
        <v>1</v>
      </c>
      <c r="C43" s="18">
        <v>11</v>
      </c>
      <c r="D43" s="19">
        <v>11</v>
      </c>
      <c r="E43" s="19">
        <v>11</v>
      </c>
      <c r="F43" s="20"/>
      <c r="G43" s="21"/>
      <c r="H43" s="22">
        <f>SUM(IF(C43&gt;C44,1,0),IF(D43&gt;D44,1,0),IF(E43&gt;E44,1,0),IF(F43&gt;F44,1,0),IF(G43&gt;G44,1,0))</f>
        <v>3</v>
      </c>
      <c r="I43" s="23"/>
      <c r="J43" s="24"/>
      <c r="K43" s="25" t="s">
        <v>12</v>
      </c>
      <c r="L43" s="26" t="s">
        <v>13</v>
      </c>
    </row>
    <row r="44" spans="1:30" ht="16.2" thickBot="1" x14ac:dyDescent="0.35">
      <c r="A44" s="27">
        <v>2</v>
      </c>
      <c r="B44" s="28">
        <v>3</v>
      </c>
      <c r="C44" s="29">
        <v>5</v>
      </c>
      <c r="D44" s="30">
        <v>6</v>
      </c>
      <c r="E44" s="31">
        <v>8</v>
      </c>
      <c r="F44" s="32"/>
      <c r="G44" s="33"/>
      <c r="H44" s="34">
        <f>SUM(IF(C44&gt;C43,1,0),IF(D44&gt;D43,1,0),IF(E44&gt;E43,1,0),IF(F44&gt;F43,1,0),IF(G44&gt;G43,1,0))</f>
        <v>0</v>
      </c>
      <c r="I44" s="23"/>
      <c r="J44" s="24"/>
      <c r="K44" s="24" t="s">
        <v>14</v>
      </c>
      <c r="L44" s="35" t="str">
        <f>_xlfn.XLOOKUP(N44,L38:L40,B38:B40)</f>
        <v>Toby Caldwell</v>
      </c>
      <c r="N44">
        <v>1</v>
      </c>
      <c r="P44" s="75"/>
      <c r="R44" s="75"/>
      <c r="S44" s="75"/>
    </row>
    <row r="45" spans="1:30" ht="16.8" thickTop="1" thickBot="1" x14ac:dyDescent="0.35">
      <c r="A45" s="36" t="s">
        <v>11</v>
      </c>
      <c r="B45" s="37">
        <v>2</v>
      </c>
      <c r="C45" s="38">
        <v>9</v>
      </c>
      <c r="D45" s="39">
        <v>11</v>
      </c>
      <c r="E45" s="39">
        <v>11</v>
      </c>
      <c r="F45" s="38">
        <v>11</v>
      </c>
      <c r="G45" s="40"/>
      <c r="H45" s="41">
        <f>SUM(IF(C45&gt;C46,1,0),IF(D45&gt;D46,1,0),IF(E45&gt;E46,1,0),IF(F45&gt;F46,1,0),IF(G45&gt;G46,1,0))</f>
        <v>3</v>
      </c>
      <c r="I45" s="23"/>
      <c r="J45" s="24"/>
      <c r="K45" s="42" t="s">
        <v>15</v>
      </c>
      <c r="L45" s="43" t="str">
        <f>_xlfn.XLOOKUP(N45,L38:L40,B38:B40)</f>
        <v>Daniel McFaul</v>
      </c>
      <c r="N45">
        <v>2</v>
      </c>
      <c r="P45" s="76" t="s">
        <v>11</v>
      </c>
      <c r="Q45" s="77">
        <v>1</v>
      </c>
      <c r="R45" s="78">
        <v>11</v>
      </c>
      <c r="S45" s="79">
        <v>11</v>
      </c>
      <c r="T45" s="80">
        <v>11</v>
      </c>
      <c r="U45" s="80"/>
      <c r="V45" s="81"/>
      <c r="W45" s="82">
        <f>SUM(IF(R45&gt;R46,1,0),IF(S45&gt;S46,1,0),IF(T45&gt;T46,1,0),IF(U45&gt;U46,1,0),IF(V45&gt;V46,1,0))</f>
        <v>3</v>
      </c>
      <c r="AA45" s="83" t="s">
        <v>12</v>
      </c>
      <c r="AB45" s="84" t="s">
        <v>13</v>
      </c>
    </row>
    <row r="46" spans="1:30" ht="16.2" thickBot="1" x14ac:dyDescent="0.35">
      <c r="A46" s="27">
        <v>1</v>
      </c>
      <c r="B46" s="44">
        <v>3</v>
      </c>
      <c r="C46" s="29">
        <v>11</v>
      </c>
      <c r="D46" s="31">
        <v>5</v>
      </c>
      <c r="E46" s="31">
        <v>3</v>
      </c>
      <c r="F46" s="29">
        <v>2</v>
      </c>
      <c r="G46" s="45"/>
      <c r="H46" s="34">
        <f>SUM(IF(C46&gt;C45,1,0),IF(D46&gt;D45,1,0),IF(E46&gt;E45,1,0),IF(F46&gt;F45,1,0),IF(G46&gt;G45,1,0))</f>
        <v>1</v>
      </c>
      <c r="I46" s="23"/>
      <c r="J46" s="24"/>
      <c r="K46" s="26" t="s">
        <v>16</v>
      </c>
      <c r="L46" s="46" t="str">
        <f>_xlfn.XLOOKUP(N46,L38:L40,B38:B40)</f>
        <v>Oisin O hOgain</v>
      </c>
      <c r="N46">
        <v>3</v>
      </c>
      <c r="P46" s="85">
        <v>3</v>
      </c>
      <c r="Q46" s="86">
        <v>4</v>
      </c>
      <c r="R46" s="87">
        <v>1</v>
      </c>
      <c r="S46" s="88">
        <v>5</v>
      </c>
      <c r="T46" s="88">
        <v>1</v>
      </c>
      <c r="U46" s="88"/>
      <c r="V46" s="89"/>
      <c r="W46" s="90">
        <f>SUM(IF(R46&gt;R45,1,0),IF(S46&gt;S45,1,0),IF(T46&gt;T45,1,0),IF(U46&gt;U45,1,0),IF(V46&gt;V45,1,0))</f>
        <v>0</v>
      </c>
      <c r="AA46" s="43" t="s">
        <v>14</v>
      </c>
      <c r="AB46" s="35" t="str">
        <f>_xlfn.XLOOKUP(AD46,AB38:AB41,Q38:Q41)</f>
        <v>Toby Caldwell</v>
      </c>
      <c r="AD46">
        <v>1</v>
      </c>
    </row>
    <row r="47" spans="1:30" ht="16.2" thickTop="1" x14ac:dyDescent="0.3">
      <c r="A47" s="36" t="s">
        <v>11</v>
      </c>
      <c r="B47" s="47">
        <v>1</v>
      </c>
      <c r="C47" s="48">
        <v>11</v>
      </c>
      <c r="D47" s="49">
        <v>11</v>
      </c>
      <c r="E47" s="39">
        <v>11</v>
      </c>
      <c r="F47" s="48"/>
      <c r="G47" s="40"/>
      <c r="H47" s="41">
        <f>SUM(IF(C47&gt;C48,1,0),IF(D47&gt;D48,1,0),IF(E47&gt;E48,1,0),IF(F47&gt;F48,1,0),IF(G47&gt;G48,1,0))</f>
        <v>3</v>
      </c>
      <c r="I47" s="23"/>
      <c r="P47" s="91" t="s">
        <v>42</v>
      </c>
      <c r="Q47" s="92">
        <v>2</v>
      </c>
      <c r="R47" s="93">
        <v>11</v>
      </c>
      <c r="S47" s="94">
        <v>11</v>
      </c>
      <c r="T47" s="94">
        <v>6</v>
      </c>
      <c r="U47" s="94">
        <v>8</v>
      </c>
      <c r="V47" s="95">
        <v>12</v>
      </c>
      <c r="W47" s="96">
        <f>SUM(IF(R47&gt;R48,1,0),IF(S47&gt;S48,1,0),IF(T47&gt;T48,1,0),IF(U47&gt;U48,1,0),IF(V47&gt;V48,1,0))</f>
        <v>2</v>
      </c>
      <c r="AA47" s="42" t="s">
        <v>15</v>
      </c>
      <c r="AB47" s="24" t="str">
        <f>_xlfn.XLOOKUP(AD47,AB38:AB41,Q38:Q41)</f>
        <v>Belal Abdelaal</v>
      </c>
      <c r="AD47">
        <v>2</v>
      </c>
    </row>
    <row r="48" spans="1:30" ht="16.2" thickBot="1" x14ac:dyDescent="0.35">
      <c r="A48" s="50">
        <v>3</v>
      </c>
      <c r="B48" s="51">
        <v>2</v>
      </c>
      <c r="C48" s="52">
        <v>6</v>
      </c>
      <c r="D48" s="53">
        <v>2</v>
      </c>
      <c r="E48" s="54">
        <v>7</v>
      </c>
      <c r="F48" s="52"/>
      <c r="G48" s="55"/>
      <c r="H48" s="56">
        <f>SUM(IF(C48&gt;C47,1,0),IF(D48&gt;D47,1,0),IF(E48&gt;E47,1,0),IF(F48&gt;F47,1,0),IF(G48&gt;G47,1,0))</f>
        <v>0</v>
      </c>
      <c r="I48" s="23"/>
      <c r="P48" s="97">
        <v>1</v>
      </c>
      <c r="Q48" s="98">
        <v>3</v>
      </c>
      <c r="R48" s="99">
        <v>8</v>
      </c>
      <c r="S48" s="100">
        <v>9</v>
      </c>
      <c r="T48" s="100">
        <v>11</v>
      </c>
      <c r="U48" s="100">
        <v>11</v>
      </c>
      <c r="V48" s="101">
        <v>14</v>
      </c>
      <c r="W48" s="102">
        <f>SUM(IF(R48&gt;R47,1,0),IF(S48&gt;S47,1,0),IF(T48&gt;T47,1,0),IF(U48&gt;U47,1,0),IF(V48&gt;V47,1,0))</f>
        <v>3</v>
      </c>
      <c r="AA48" s="42" t="s">
        <v>16</v>
      </c>
      <c r="AB48" s="42" t="str">
        <f>_xlfn.XLOOKUP(AD48,AB38:AB41,Q38:Q41)</f>
        <v>Ben Dickson</v>
      </c>
      <c r="AD48">
        <v>3</v>
      </c>
    </row>
    <row r="49" spans="1:30" ht="16.8" thickTop="1" thickBot="1" x14ac:dyDescent="0.35">
      <c r="P49" s="91" t="s">
        <v>42</v>
      </c>
      <c r="Q49" s="92">
        <v>1</v>
      </c>
      <c r="R49" s="93">
        <v>11</v>
      </c>
      <c r="S49" s="103">
        <v>11</v>
      </c>
      <c r="T49" s="103">
        <v>11</v>
      </c>
      <c r="U49" s="103"/>
      <c r="V49" s="104"/>
      <c r="W49" s="96">
        <f>SUM(IF(R49&gt;R50,1,0),IF(S49&gt;S50,1,0),IF(T49&gt;T50,1,0),IF(U49&gt;U50,1,0),IF(V49&gt;V50,1,0))</f>
        <v>3</v>
      </c>
      <c r="AA49" s="26" t="s">
        <v>43</v>
      </c>
      <c r="AB49" s="46" t="str">
        <f>_xlfn.XLOOKUP(AD49,AB38:AB41,Q38:Q41)</f>
        <v>Jude Sheldon</v>
      </c>
      <c r="AD49">
        <v>4</v>
      </c>
    </row>
    <row r="50" spans="1:30" ht="16.2" thickBot="1" x14ac:dyDescent="0.35">
      <c r="P50" s="97">
        <v>4</v>
      </c>
      <c r="Q50" s="98">
        <v>3</v>
      </c>
      <c r="R50" s="99">
        <v>6</v>
      </c>
      <c r="S50" s="100">
        <v>6</v>
      </c>
      <c r="T50" s="100">
        <v>9</v>
      </c>
      <c r="U50" s="100"/>
      <c r="V50" s="105"/>
      <c r="W50" s="102">
        <f>SUM(IF(R50&gt;R49,1,0),IF(S50&gt;S49,1,0),IF(T50&gt;T49,1,0),IF(U50&gt;U49,1,0),IF(V50&gt;V49,1,0))</f>
        <v>0</v>
      </c>
    </row>
    <row r="51" spans="1:30" ht="16.8" thickTop="1" thickBot="1" x14ac:dyDescent="0.35">
      <c r="P51" s="91" t="s">
        <v>42</v>
      </c>
      <c r="Q51" s="92">
        <v>2</v>
      </c>
      <c r="R51" s="106">
        <v>13</v>
      </c>
      <c r="S51" s="103">
        <v>8</v>
      </c>
      <c r="T51" s="103">
        <v>9</v>
      </c>
      <c r="U51" s="103"/>
      <c r="V51" s="104"/>
      <c r="W51" s="96">
        <f>SUM(IF(R51&gt;R52,1,0),IF(S51&gt;S52,1,0),IF(T51&gt;T52,1,0),IF(U51&gt;U52,1,0),IF(V51&gt;V52,1,0))</f>
        <v>0</v>
      </c>
    </row>
    <row r="52" spans="1:30" ht="16.2" thickBot="1" x14ac:dyDescent="0.35">
      <c r="A52" s="218" t="s">
        <v>54</v>
      </c>
      <c r="B52" s="219"/>
      <c r="C52" s="220" t="s">
        <v>0</v>
      </c>
      <c r="D52" s="221"/>
      <c r="E52" s="222"/>
      <c r="F52" s="223" t="s">
        <v>1</v>
      </c>
      <c r="G52" s="224"/>
      <c r="H52" s="224"/>
      <c r="I52" s="224"/>
      <c r="J52" s="224"/>
      <c r="K52" s="225"/>
      <c r="L52" s="1" t="s">
        <v>2</v>
      </c>
      <c r="P52" s="97">
        <v>3</v>
      </c>
      <c r="Q52" s="98">
        <v>4</v>
      </c>
      <c r="R52" s="99">
        <v>15</v>
      </c>
      <c r="S52" s="100">
        <v>11</v>
      </c>
      <c r="T52" s="100">
        <v>11</v>
      </c>
      <c r="U52" s="100"/>
      <c r="V52" s="105"/>
      <c r="W52" s="102">
        <f>SUM(IF(R52&gt;R51,1,0),IF(S52&gt;S51,1,0),IF(T52&gt;T51,1,0),IF(U52&gt;U51,1,0),IF(V52&gt;V51,1,0))</f>
        <v>3</v>
      </c>
    </row>
    <row r="53" spans="1:30" ht="16.8" thickTop="1" thickBot="1" x14ac:dyDescent="0.35">
      <c r="A53" s="226" t="s">
        <v>39</v>
      </c>
      <c r="B53" s="227"/>
      <c r="C53" s="228" t="s">
        <v>3</v>
      </c>
      <c r="D53" s="229"/>
      <c r="E53" s="230"/>
      <c r="F53" s="231" t="s">
        <v>4</v>
      </c>
      <c r="G53" s="232"/>
      <c r="H53" s="231" t="s">
        <v>5</v>
      </c>
      <c r="I53" s="231"/>
      <c r="J53" s="233" t="s">
        <v>6</v>
      </c>
      <c r="K53" s="231"/>
      <c r="L53" s="2" t="s">
        <v>7</v>
      </c>
      <c r="P53" s="91" t="s">
        <v>42</v>
      </c>
      <c r="Q53" s="107">
        <v>3</v>
      </c>
      <c r="R53" s="106">
        <v>11</v>
      </c>
      <c r="S53" s="103">
        <v>7</v>
      </c>
      <c r="T53" s="103">
        <v>10</v>
      </c>
      <c r="U53" s="103">
        <v>5</v>
      </c>
      <c r="V53" s="104"/>
      <c r="W53" s="108">
        <f>SUM(IF(R53&gt;R54,1,0),IF(S53&gt;S54,1,0),IF(T53&gt;T54,1,0),IF(U53&gt;U54,1,0),IF(V53&gt;V54,1,0))</f>
        <v>1</v>
      </c>
    </row>
    <row r="54" spans="1:30" ht="16.2" thickBot="1" x14ac:dyDescent="0.35">
      <c r="A54" s="234" t="s">
        <v>8</v>
      </c>
      <c r="B54" s="235"/>
      <c r="C54" s="3">
        <v>1</v>
      </c>
      <c r="D54" s="3">
        <v>2</v>
      </c>
      <c r="E54" s="3">
        <v>3</v>
      </c>
      <c r="F54" s="4" t="s">
        <v>9</v>
      </c>
      <c r="G54" s="4" t="s">
        <v>10</v>
      </c>
      <c r="H54" s="4" t="s">
        <v>9</v>
      </c>
      <c r="I54" s="4" t="s">
        <v>10</v>
      </c>
      <c r="J54" s="4" t="s">
        <v>9</v>
      </c>
      <c r="K54" s="4" t="s">
        <v>10</v>
      </c>
      <c r="L54" s="5"/>
      <c r="O54" s="6"/>
      <c r="P54" s="97">
        <v>2</v>
      </c>
      <c r="Q54" s="98">
        <v>4</v>
      </c>
      <c r="R54" s="99">
        <v>9</v>
      </c>
      <c r="S54" s="100">
        <v>11</v>
      </c>
      <c r="T54" s="100">
        <v>12</v>
      </c>
      <c r="U54" s="100">
        <v>11</v>
      </c>
      <c r="V54" s="105"/>
      <c r="W54" s="90">
        <f>SUM(IF(R54&gt;R53,1,0),IF(S54&gt;S53,1,0),IF(T54&gt;T53,1,0),IF(U54&gt;U53,1,0),IF(V54&gt;V53,1,0))</f>
        <v>3</v>
      </c>
    </row>
    <row r="55" spans="1:30" ht="16.8" thickTop="1" thickBot="1" x14ac:dyDescent="0.35">
      <c r="A55" s="7">
        <v>1</v>
      </c>
      <c r="B55" s="58" t="s">
        <v>33</v>
      </c>
      <c r="C55" s="9"/>
      <c r="D55" s="10">
        <f>H64</f>
        <v>0</v>
      </c>
      <c r="E55" s="11">
        <f>H60</f>
        <v>3</v>
      </c>
      <c r="F55" s="10">
        <f>SUM(IF(D55=3,1,0),IF(E55=3,1,0))</f>
        <v>1</v>
      </c>
      <c r="G55" s="10">
        <f>SUM(IF(D55&lt;3,1,0),IF(E55&lt;3,1,0))</f>
        <v>1</v>
      </c>
      <c r="H55" s="12">
        <f>SUM(D55,E55)</f>
        <v>3</v>
      </c>
      <c r="I55" s="12">
        <f>SUM(C56,C57)</f>
        <v>0</v>
      </c>
      <c r="J55" s="12"/>
      <c r="K55" s="13"/>
      <c r="L55" s="14">
        <f>SUM(IF(G55=2,3),IF(G55=1,2),IF(G55=0,1))</f>
        <v>2</v>
      </c>
      <c r="P55" s="91" t="s">
        <v>42</v>
      </c>
      <c r="Q55" s="107">
        <v>1</v>
      </c>
      <c r="R55" s="106">
        <v>11</v>
      </c>
      <c r="S55" s="103">
        <v>11</v>
      </c>
      <c r="T55" s="103">
        <v>18</v>
      </c>
      <c r="U55" s="103">
        <v>11</v>
      </c>
      <c r="V55" s="104"/>
      <c r="W55" s="96">
        <f>SUM(IF(R55&gt;R56,1,0),IF(S55&gt;S56,1,0),IF(T55&gt;T56,1,0),IF(U55&gt;U56,1,0),IF(V55&gt;V56,1,0))</f>
        <v>3</v>
      </c>
    </row>
    <row r="56" spans="1:30" ht="16.2" thickBot="1" x14ac:dyDescent="0.35">
      <c r="A56" s="7">
        <v>2</v>
      </c>
      <c r="B56" s="57" t="s">
        <v>61</v>
      </c>
      <c r="C56" s="10">
        <v>0</v>
      </c>
      <c r="D56" s="9"/>
      <c r="E56" s="10">
        <f>H62</f>
        <v>3</v>
      </c>
      <c r="F56" s="10">
        <f>SUM(IF(C56=3,1,0),IF(E56=3,1,0))</f>
        <v>1</v>
      </c>
      <c r="G56" s="10">
        <f>SUM(IF(C56&lt;3,1,0),IF(E56&lt;3,1,0))</f>
        <v>1</v>
      </c>
      <c r="H56" s="12">
        <f>SUM(C56,E56)</f>
        <v>3</v>
      </c>
      <c r="I56" s="12">
        <f>SUM(D55,D57)</f>
        <v>0</v>
      </c>
      <c r="J56" s="12"/>
      <c r="K56" s="13"/>
      <c r="L56" s="14">
        <v>1</v>
      </c>
      <c r="P56" s="109">
        <v>4</v>
      </c>
      <c r="Q56" s="110">
        <v>2</v>
      </c>
      <c r="R56" s="111">
        <v>7</v>
      </c>
      <c r="S56" s="112">
        <v>8</v>
      </c>
      <c r="T56" s="112">
        <v>20</v>
      </c>
      <c r="U56" s="112">
        <v>6</v>
      </c>
      <c r="W56" s="113">
        <f>SUM(IF(R56&gt;R55,1,0),IF(S56&gt;S55,1,0),IF(T56&gt;T55,1,0),IF(U56&gt;U55,1,0),IF(V56&gt;V55,1,0))</f>
        <v>1</v>
      </c>
    </row>
    <row r="57" spans="1:30" ht="16.8" thickTop="1" thickBot="1" x14ac:dyDescent="0.35">
      <c r="A57" s="7">
        <v>3</v>
      </c>
      <c r="B57" s="57" t="s">
        <v>31</v>
      </c>
      <c r="C57" s="10">
        <v>0</v>
      </c>
      <c r="D57" s="10">
        <v>0</v>
      </c>
      <c r="E57" s="9"/>
      <c r="F57" s="10">
        <f>SUM(IF(C57=3,1,0),IF(D57=3,1,0))</f>
        <v>0</v>
      </c>
      <c r="G57" s="10">
        <f>SUM(IF(C57&lt;3,1,0),IF(D57&lt;3,1,0))</f>
        <v>2</v>
      </c>
      <c r="H57" s="12">
        <f>SUM(C57,D57)</f>
        <v>0</v>
      </c>
      <c r="I57" s="12">
        <f>SUM(E55,E56)</f>
        <v>6</v>
      </c>
      <c r="J57" s="12"/>
      <c r="K57" s="13"/>
      <c r="L57" s="14">
        <f>SUM(IF(G57=2,3),IF(G57=1,2),IF(G57=0,1))</f>
        <v>3</v>
      </c>
      <c r="P57" s="114"/>
      <c r="Q57" s="114"/>
      <c r="R57" s="115"/>
      <c r="S57" s="115"/>
      <c r="T57" s="115"/>
      <c r="U57" s="115"/>
      <c r="V57" s="115"/>
      <c r="W57" s="115"/>
    </row>
    <row r="58" spans="1:30" x14ac:dyDescent="0.3">
      <c r="P58" s="116"/>
      <c r="Q58" s="116"/>
    </row>
    <row r="59" spans="1:30" ht="16.2" thickBot="1" x14ac:dyDescent="0.35">
      <c r="K59" s="15"/>
      <c r="L59" s="15"/>
      <c r="P59" s="116"/>
      <c r="Q59" s="116"/>
    </row>
    <row r="60" spans="1:30" ht="16.8" thickTop="1" thickBot="1" x14ac:dyDescent="0.35">
      <c r="A60" s="16" t="s">
        <v>11</v>
      </c>
      <c r="B60" s="17">
        <v>1</v>
      </c>
      <c r="C60" s="18">
        <v>11</v>
      </c>
      <c r="D60" s="19">
        <v>8</v>
      </c>
      <c r="E60" s="19">
        <v>11</v>
      </c>
      <c r="F60" s="20">
        <v>11</v>
      </c>
      <c r="G60" s="21"/>
      <c r="H60" s="22">
        <f>SUM(IF(C60&gt;C61,1,0),IF(D60&gt;D61,1,0),IF(E60&gt;E61,1,0),IF(F60&gt;F61,1,0),IF(G60&gt;G61,1,0))</f>
        <v>3</v>
      </c>
      <c r="I60" s="23"/>
      <c r="J60" s="24"/>
      <c r="K60" s="25" t="s">
        <v>12</v>
      </c>
      <c r="L60" s="26" t="s">
        <v>13</v>
      </c>
      <c r="P60" s="247" t="s">
        <v>54</v>
      </c>
      <c r="Q60" s="248"/>
      <c r="R60" s="249" t="s">
        <v>0</v>
      </c>
      <c r="S60" s="250"/>
      <c r="T60" s="250"/>
      <c r="U60" s="251"/>
      <c r="V60" s="252" t="s">
        <v>1</v>
      </c>
      <c r="W60" s="253"/>
      <c r="X60" s="253"/>
      <c r="Y60" s="253"/>
      <c r="Z60" s="253"/>
      <c r="AA60" s="254"/>
      <c r="AB60" s="59" t="s">
        <v>2</v>
      </c>
    </row>
    <row r="61" spans="1:30" ht="16.2" thickBot="1" x14ac:dyDescent="0.35">
      <c r="A61" s="27">
        <v>2</v>
      </c>
      <c r="B61" s="28">
        <v>3</v>
      </c>
      <c r="C61" s="29">
        <v>3</v>
      </c>
      <c r="D61" s="30">
        <v>11</v>
      </c>
      <c r="E61" s="31">
        <v>8</v>
      </c>
      <c r="F61" s="32">
        <v>5</v>
      </c>
      <c r="G61" s="33"/>
      <c r="H61" s="34">
        <f>SUM(IF(C61&gt;C60,1,0),IF(D61&gt;D60,1,0),IF(E61&gt;E60,1,0),IF(F61&gt;F60,1,0),IF(G61&gt;G60,1,0))</f>
        <v>1</v>
      </c>
      <c r="I61" s="23"/>
      <c r="J61" s="24"/>
      <c r="K61" s="24" t="s">
        <v>14</v>
      </c>
      <c r="L61" s="35" t="str">
        <f>_xlfn.XLOOKUP(N61,L55:L57,B55:B57)</f>
        <v>Clifford Tan</v>
      </c>
      <c r="N61">
        <v>1</v>
      </c>
      <c r="P61" s="255" t="s">
        <v>119</v>
      </c>
      <c r="Q61" s="256"/>
      <c r="R61" s="257" t="s">
        <v>3</v>
      </c>
      <c r="S61" s="258"/>
      <c r="T61" s="258"/>
      <c r="U61" s="259"/>
      <c r="V61" s="260" t="s">
        <v>4</v>
      </c>
      <c r="W61" s="261"/>
      <c r="X61" s="260" t="s">
        <v>5</v>
      </c>
      <c r="Y61" s="261"/>
      <c r="Z61" s="260" t="s">
        <v>6</v>
      </c>
      <c r="AA61" s="261"/>
      <c r="AB61" s="61" t="s">
        <v>7</v>
      </c>
    </row>
    <row r="62" spans="1:30" ht="16.8" thickTop="1" thickBot="1" x14ac:dyDescent="0.35">
      <c r="A62" s="36" t="s">
        <v>11</v>
      </c>
      <c r="B62" s="37">
        <v>2</v>
      </c>
      <c r="C62" s="38">
        <v>11</v>
      </c>
      <c r="D62" s="39">
        <v>11</v>
      </c>
      <c r="E62" s="39">
        <v>11</v>
      </c>
      <c r="F62" s="38"/>
      <c r="G62" s="40"/>
      <c r="H62" s="41">
        <f>SUM(IF(C62&gt;C63,1,0),IF(D62&gt;D63,1,0),IF(E62&gt;E63,1,0),IF(F62&gt;F63,1,0),IF(G62&gt;G63,1,0))</f>
        <v>3</v>
      </c>
      <c r="I62" s="23"/>
      <c r="J62" s="24"/>
      <c r="K62" s="42" t="s">
        <v>15</v>
      </c>
      <c r="L62" s="43" t="str">
        <f>_xlfn.XLOOKUP(N62,L55:L57,B55:B57)</f>
        <v>Ben Dickson</v>
      </c>
      <c r="N62">
        <v>2</v>
      </c>
      <c r="P62" s="234" t="s">
        <v>8</v>
      </c>
      <c r="Q62" s="262"/>
      <c r="R62" s="62">
        <v>1</v>
      </c>
      <c r="S62" s="62">
        <v>2</v>
      </c>
      <c r="T62" s="62">
        <v>3</v>
      </c>
      <c r="U62" s="60">
        <v>4</v>
      </c>
      <c r="V62" s="63" t="s">
        <v>9</v>
      </c>
      <c r="W62" s="63" t="s">
        <v>10</v>
      </c>
      <c r="X62" s="63" t="s">
        <v>9</v>
      </c>
      <c r="Y62" s="63" t="s">
        <v>10</v>
      </c>
      <c r="Z62" s="63" t="s">
        <v>9</v>
      </c>
      <c r="AA62" s="63" t="s">
        <v>10</v>
      </c>
      <c r="AB62" s="61"/>
    </row>
    <row r="63" spans="1:30" ht="16.2" thickBot="1" x14ac:dyDescent="0.35">
      <c r="A63" s="27">
        <v>1</v>
      </c>
      <c r="B63" s="44">
        <v>3</v>
      </c>
      <c r="C63" s="29">
        <v>4</v>
      </c>
      <c r="D63" s="31">
        <v>2</v>
      </c>
      <c r="E63" s="31">
        <v>6</v>
      </c>
      <c r="F63" s="29"/>
      <c r="G63" s="45"/>
      <c r="H63" s="34">
        <f>SUM(IF(C63&gt;C62,1,0),IF(D63&gt;D62,1,0),IF(E63&gt;E62,1,0),IF(F63&gt;F62,1,0),IF(G63&gt;G62,1,0))</f>
        <v>0</v>
      </c>
      <c r="I63" s="23"/>
      <c r="J63" s="24"/>
      <c r="K63" s="26" t="s">
        <v>16</v>
      </c>
      <c r="L63" s="46" t="str">
        <f>_xlfn.XLOOKUP(N63,L55:L57,B55:B57)</f>
        <v>Harrison Yeun</v>
      </c>
      <c r="N63">
        <v>3</v>
      </c>
      <c r="P63" s="64">
        <v>1</v>
      </c>
      <c r="Q63" s="65" t="str">
        <f>L61</f>
        <v>Clifford Tan</v>
      </c>
      <c r="R63" s="9"/>
      <c r="S63" s="66">
        <f>W80</f>
        <v>3</v>
      </c>
      <c r="T63" s="66">
        <f>W74</f>
        <v>3</v>
      </c>
      <c r="U63" s="67">
        <f>W70</f>
        <v>3</v>
      </c>
      <c r="V63" s="66">
        <f>SUM(IF(S63=3,1,0),IF(T63=3,1,0),IF(U63=3,1,0))</f>
        <v>3</v>
      </c>
      <c r="W63" s="66">
        <f>SUM(IF(S63&lt;3,1,0),IF(T63&lt;3,1,0),IF(U63&lt;3,1,0))</f>
        <v>0</v>
      </c>
      <c r="X63" s="68">
        <f>SUM(S63,T63,U63)</f>
        <v>9</v>
      </c>
      <c r="Y63" s="68">
        <f>SUM(R64,R65,R66)</f>
        <v>1</v>
      </c>
      <c r="Z63" s="68"/>
      <c r="AA63" s="69"/>
      <c r="AB63" s="67">
        <f>SUM(IF(W63=3,4),IF(W63=2,3),IF(W63=1,2),IF(W63=0,1))</f>
        <v>1</v>
      </c>
    </row>
    <row r="64" spans="1:30" ht="16.8" thickTop="1" thickBot="1" x14ac:dyDescent="0.35">
      <c r="A64" s="36" t="s">
        <v>11</v>
      </c>
      <c r="B64" s="47">
        <v>1</v>
      </c>
      <c r="C64" s="48">
        <v>8</v>
      </c>
      <c r="D64" s="49">
        <v>7</v>
      </c>
      <c r="E64" s="39">
        <v>3</v>
      </c>
      <c r="F64" s="48"/>
      <c r="G64" s="40"/>
      <c r="H64" s="41">
        <f>SUM(IF(C64&gt;C65,1,0),IF(D64&gt;D65,1,0),IF(E64&gt;E65,1,0),IF(F64&gt;F65,1,0),IF(G64&gt;G65,1,0))</f>
        <v>0</v>
      </c>
      <c r="I64" s="23"/>
      <c r="P64" s="64">
        <v>2</v>
      </c>
      <c r="Q64" s="65" t="s">
        <v>266</v>
      </c>
      <c r="R64" s="66">
        <f>W81</f>
        <v>1</v>
      </c>
      <c r="S64" s="9"/>
      <c r="T64" s="66">
        <f>W72</f>
        <v>3</v>
      </c>
      <c r="U64" s="67">
        <f>W76</f>
        <v>3</v>
      </c>
      <c r="V64" s="66">
        <f>SUM(IF(R64=3,1,0),IF(T64=3,1,0),IF(U64=3,1,0))</f>
        <v>2</v>
      </c>
      <c r="W64" s="66">
        <f>SUM(IF(R64&lt;3,1,0),IF(T64&lt;3,1,0),IF(U64&lt;3,1,0))</f>
        <v>1</v>
      </c>
      <c r="X64" s="68">
        <f>SUM(R64,T64,U64)</f>
        <v>7</v>
      </c>
      <c r="Y64" s="68">
        <f>SUM(S63,S65,S66)</f>
        <v>3</v>
      </c>
      <c r="Z64" s="68"/>
      <c r="AA64" s="69"/>
      <c r="AB64" s="67">
        <f>SUM(IF(W64=3,4),IF(W64=2,3),IF(W64=1,2),IF(W64=0,1))</f>
        <v>2</v>
      </c>
    </row>
    <row r="65" spans="1:30" ht="16.2" thickBot="1" x14ac:dyDescent="0.35">
      <c r="A65" s="50">
        <v>3</v>
      </c>
      <c r="B65" s="51">
        <v>2</v>
      </c>
      <c r="C65" s="52">
        <v>11</v>
      </c>
      <c r="D65" s="53">
        <v>11</v>
      </c>
      <c r="E65" s="54">
        <v>11</v>
      </c>
      <c r="F65" s="52"/>
      <c r="G65" s="55"/>
      <c r="H65" s="56">
        <f>SUM(IF(C65&gt;C64,1,0),IF(D65&gt;D64,1,0),IF(E65&gt;E64,1,0),IF(F65&gt;F64,1,0),IF(G65&gt;G64,1,0))</f>
        <v>3</v>
      </c>
      <c r="I65" s="23"/>
      <c r="P65" s="64">
        <v>3</v>
      </c>
      <c r="Q65" s="65" t="s">
        <v>267</v>
      </c>
      <c r="R65" s="66">
        <f>W75</f>
        <v>0</v>
      </c>
      <c r="S65" s="66">
        <f>W73</f>
        <v>0</v>
      </c>
      <c r="T65" s="9"/>
      <c r="U65" s="67">
        <f>W78</f>
        <v>2</v>
      </c>
      <c r="V65" s="66">
        <f>SUM(IF(R65=3,1,0),IF(S65=3,1,0),IF(U65=3,1,0))</f>
        <v>0</v>
      </c>
      <c r="W65" s="66">
        <f>SUM(IF(R65&lt;3,1,0),IF(S65&lt;3,1,0),IF(U65&lt;3,1,0))</f>
        <v>3</v>
      </c>
      <c r="X65" s="68">
        <f>SUM(R65,S65,U65)</f>
        <v>2</v>
      </c>
      <c r="Y65" s="68">
        <f>SUM(T63,T64,T66)</f>
        <v>9</v>
      </c>
      <c r="Z65" s="68"/>
      <c r="AA65" s="69"/>
      <c r="AB65" s="67">
        <f>SUM(IF(W65=3,4),IF(W65=2,3),IF(W65=1,2),IF(W65=0,1))</f>
        <v>4</v>
      </c>
    </row>
    <row r="66" spans="1:30" ht="16.8" thickTop="1" thickBot="1" x14ac:dyDescent="0.35">
      <c r="P66" s="64">
        <v>4</v>
      </c>
      <c r="Q66" s="65" t="str">
        <f>L11</f>
        <v>Jack Bailie</v>
      </c>
      <c r="R66" s="66">
        <f>W71</f>
        <v>0</v>
      </c>
      <c r="S66" s="66">
        <f>W77</f>
        <v>0</v>
      </c>
      <c r="T66" s="66">
        <f>W79</f>
        <v>3</v>
      </c>
      <c r="U66" s="70"/>
      <c r="V66" s="71">
        <f>SUM(IF(R66=3,1,0),IF(S66=3,1,0),IF(T66=3,1,0))</f>
        <v>1</v>
      </c>
      <c r="W66" s="71">
        <f>SUM(IF(R66&lt;3,1,0),IF(S66&lt;3,1,0),IF(T66&lt;3,1,0))</f>
        <v>2</v>
      </c>
      <c r="X66" s="72">
        <f>SUM(R66,S66,T66)</f>
        <v>3</v>
      </c>
      <c r="Y66" s="72">
        <f>SUM(U63,U64,U65)</f>
        <v>8</v>
      </c>
      <c r="Z66" s="72"/>
      <c r="AA66" s="73"/>
      <c r="AB66" s="74">
        <f>SUM(IF(W66=3,4),IF(W66=2,3),IF(W66=1,2),IF(W66=0,1))</f>
        <v>3</v>
      </c>
    </row>
    <row r="68" spans="1:30" ht="16.2" thickBot="1" x14ac:dyDescent="0.35"/>
    <row r="69" spans="1:30" ht="16.2" thickBot="1" x14ac:dyDescent="0.35">
      <c r="A69" s="218" t="s">
        <v>54</v>
      </c>
      <c r="B69" s="219"/>
      <c r="C69" s="220" t="s">
        <v>0</v>
      </c>
      <c r="D69" s="221"/>
      <c r="E69" s="222"/>
      <c r="F69" s="223" t="s">
        <v>1</v>
      </c>
      <c r="G69" s="224"/>
      <c r="H69" s="224"/>
      <c r="I69" s="224"/>
      <c r="J69" s="224"/>
      <c r="K69" s="225"/>
      <c r="L69" s="1" t="s">
        <v>2</v>
      </c>
      <c r="P69" s="75"/>
      <c r="R69" s="75"/>
      <c r="S69" s="75"/>
    </row>
    <row r="70" spans="1:30" ht="16.8" thickTop="1" thickBot="1" x14ac:dyDescent="0.35">
      <c r="A70" s="226" t="s">
        <v>40</v>
      </c>
      <c r="B70" s="227"/>
      <c r="C70" s="228" t="s">
        <v>3</v>
      </c>
      <c r="D70" s="229"/>
      <c r="E70" s="230"/>
      <c r="F70" s="231" t="s">
        <v>4</v>
      </c>
      <c r="G70" s="232"/>
      <c r="H70" s="231" t="s">
        <v>5</v>
      </c>
      <c r="I70" s="231"/>
      <c r="J70" s="233" t="s">
        <v>6</v>
      </c>
      <c r="K70" s="231"/>
      <c r="L70" s="2" t="s">
        <v>7</v>
      </c>
      <c r="P70" s="76" t="s">
        <v>11</v>
      </c>
      <c r="Q70" s="77">
        <v>1</v>
      </c>
      <c r="R70" s="78">
        <v>11</v>
      </c>
      <c r="S70" s="79">
        <v>11</v>
      </c>
      <c r="T70" s="80">
        <v>11</v>
      </c>
      <c r="U70" s="80"/>
      <c r="V70" s="81"/>
      <c r="W70" s="82">
        <f>SUM(IF(R70&gt;R71,1,0),IF(S70&gt;S71,1,0),IF(T70&gt;T71,1,0),IF(U70&gt;U71,1,0),IF(V70&gt;V71,1,0))</f>
        <v>3</v>
      </c>
      <c r="AA70" s="83" t="s">
        <v>12</v>
      </c>
      <c r="AB70" s="84" t="s">
        <v>13</v>
      </c>
    </row>
    <row r="71" spans="1:30" ht="16.2" thickBot="1" x14ac:dyDescent="0.35">
      <c r="A71" s="234" t="s">
        <v>8</v>
      </c>
      <c r="B71" s="235"/>
      <c r="C71" s="3">
        <v>1</v>
      </c>
      <c r="D71" s="3">
        <v>2</v>
      </c>
      <c r="E71" s="3">
        <v>3</v>
      </c>
      <c r="F71" s="4" t="s">
        <v>9</v>
      </c>
      <c r="G71" s="4" t="s">
        <v>10</v>
      </c>
      <c r="H71" s="4" t="s">
        <v>9</v>
      </c>
      <c r="I71" s="4" t="s">
        <v>10</v>
      </c>
      <c r="J71" s="4" t="s">
        <v>9</v>
      </c>
      <c r="K71" s="4" t="s">
        <v>10</v>
      </c>
      <c r="L71" s="5"/>
      <c r="O71" s="6"/>
      <c r="P71" s="85">
        <v>3</v>
      </c>
      <c r="Q71" s="86">
        <v>4</v>
      </c>
      <c r="R71" s="87">
        <v>6</v>
      </c>
      <c r="S71" s="88">
        <v>5</v>
      </c>
      <c r="T71" s="88">
        <v>5</v>
      </c>
      <c r="U71" s="88"/>
      <c r="V71" s="89"/>
      <c r="W71" s="90">
        <f>SUM(IF(R71&gt;R70,1,0),IF(S71&gt;S70,1,0),IF(T71&gt;T70,1,0),IF(U71&gt;U70,1,0),IF(V71&gt;V70,1,0))</f>
        <v>0</v>
      </c>
      <c r="AA71" s="43" t="s">
        <v>14</v>
      </c>
      <c r="AB71" s="35" t="str">
        <f>_xlfn.XLOOKUP(AD71,AB63:AB66,Q63:Q66)</f>
        <v>Clifford Tan</v>
      </c>
      <c r="AD71">
        <v>1</v>
      </c>
    </row>
    <row r="72" spans="1:30" ht="16.8" thickTop="1" thickBot="1" x14ac:dyDescent="0.35">
      <c r="A72" s="7">
        <v>1</v>
      </c>
      <c r="B72" s="57" t="s">
        <v>27</v>
      </c>
      <c r="C72" s="9"/>
      <c r="D72" s="10">
        <f>H81</f>
        <v>0</v>
      </c>
      <c r="E72" s="11">
        <f>H77</f>
        <v>3</v>
      </c>
      <c r="F72" s="10">
        <f>SUM(IF(D72=3,1,0),IF(E72=3,1,0))</f>
        <v>1</v>
      </c>
      <c r="G72" s="10">
        <f>SUM(IF(D72&lt;3,1,0),IF(E72&lt;3,1,0))</f>
        <v>1</v>
      </c>
      <c r="H72" s="12">
        <f>SUM(D72,E72)</f>
        <v>3</v>
      </c>
      <c r="I72" s="12">
        <f>SUM(C73,C74)</f>
        <v>0</v>
      </c>
      <c r="J72" s="12"/>
      <c r="K72" s="13"/>
      <c r="L72" s="14">
        <v>1</v>
      </c>
      <c r="P72" s="91" t="s">
        <v>42</v>
      </c>
      <c r="Q72" s="92">
        <v>2</v>
      </c>
      <c r="R72" s="93">
        <v>11</v>
      </c>
      <c r="S72" s="94">
        <v>11</v>
      </c>
      <c r="T72" s="94">
        <v>11</v>
      </c>
      <c r="U72" s="94"/>
      <c r="V72" s="95"/>
      <c r="W72" s="96">
        <f>SUM(IF(R72&gt;R73,1,0),IF(S72&gt;S73,1,0),IF(T72&gt;T73,1,0),IF(U72&gt;U73,1,0),IF(V72&gt;V73,1,0))</f>
        <v>3</v>
      </c>
      <c r="AA72" s="42" t="s">
        <v>15</v>
      </c>
      <c r="AB72" s="24" t="str">
        <f>_xlfn.XLOOKUP(AD72,AB63:AB66,Q63:Q66)</f>
        <v xml:space="preserve">Bruce Tan </v>
      </c>
      <c r="AD72">
        <v>2</v>
      </c>
    </row>
    <row r="73" spans="1:30" ht="16.2" thickBot="1" x14ac:dyDescent="0.35">
      <c r="A73" s="7">
        <v>2</v>
      </c>
      <c r="B73" s="57" t="s">
        <v>29</v>
      </c>
      <c r="C73" s="10">
        <v>0</v>
      </c>
      <c r="D73" s="9"/>
      <c r="E73" s="10">
        <f>H79</f>
        <v>3</v>
      </c>
      <c r="F73" s="10">
        <f>SUM(IF(C73=3,1,0),IF(E73=3,1,0))</f>
        <v>1</v>
      </c>
      <c r="G73" s="10">
        <f>SUM(IF(C73&lt;3,1,0),IF(E73&lt;3,1,0))</f>
        <v>1</v>
      </c>
      <c r="H73" s="12">
        <f>SUM(C73,E73)</f>
        <v>3</v>
      </c>
      <c r="I73" s="12">
        <f>SUM(D72,D74)</f>
        <v>0</v>
      </c>
      <c r="J73" s="12"/>
      <c r="K73" s="13"/>
      <c r="L73" s="14">
        <f>SUM(IF(G73=2,3),IF(G73=1,2),IF(G73=0,1))</f>
        <v>2</v>
      </c>
      <c r="P73" s="97">
        <v>1</v>
      </c>
      <c r="Q73" s="98">
        <v>3</v>
      </c>
      <c r="R73" s="99">
        <v>2</v>
      </c>
      <c r="S73" s="100">
        <v>9</v>
      </c>
      <c r="T73" s="100">
        <v>9</v>
      </c>
      <c r="U73" s="100"/>
      <c r="V73" s="101"/>
      <c r="W73" s="102">
        <f>SUM(IF(R73&gt;R72,1,0),IF(S73&gt;S72,1,0),IF(T73&gt;T72,1,0),IF(U73&gt;U72,1,0),IF(V73&gt;V72,1,0))</f>
        <v>0</v>
      </c>
      <c r="AA73" s="42" t="s">
        <v>16</v>
      </c>
      <c r="AB73" s="42" t="str">
        <f>_xlfn.XLOOKUP(AD73,AB63:AB66,Q63:Q66)</f>
        <v>Jack Bailie</v>
      </c>
      <c r="AD73">
        <v>3</v>
      </c>
    </row>
    <row r="74" spans="1:30" ht="16.8" thickTop="1" thickBot="1" x14ac:dyDescent="0.35">
      <c r="A74" s="7">
        <v>3</v>
      </c>
      <c r="B74" s="57" t="s">
        <v>62</v>
      </c>
      <c r="C74" s="10">
        <v>0</v>
      </c>
      <c r="D74" s="10">
        <v>0</v>
      </c>
      <c r="E74" s="9"/>
      <c r="F74" s="10">
        <f>SUM(IF(C74=3,1,0),IF(D74=3,1,0))</f>
        <v>0</v>
      </c>
      <c r="G74" s="10">
        <f>SUM(IF(C74&lt;3,1,0),IF(D74&lt;3,1,0))</f>
        <v>2</v>
      </c>
      <c r="H74" s="12">
        <f>SUM(C74,D74)</f>
        <v>0</v>
      </c>
      <c r="I74" s="12">
        <f>SUM(E72,E73)</f>
        <v>6</v>
      </c>
      <c r="J74" s="12"/>
      <c r="K74" s="13"/>
      <c r="L74" s="14">
        <f>SUM(IF(G74=2,3),IF(G74=1,2),IF(G74=0,1))</f>
        <v>3</v>
      </c>
      <c r="P74" s="91" t="s">
        <v>42</v>
      </c>
      <c r="Q74" s="92">
        <v>1</v>
      </c>
      <c r="R74" s="93">
        <v>15</v>
      </c>
      <c r="S74" s="103">
        <v>11</v>
      </c>
      <c r="T74" s="103">
        <v>11</v>
      </c>
      <c r="U74" s="103"/>
      <c r="V74" s="104"/>
      <c r="W74" s="96">
        <f>SUM(IF(R74&gt;R75,1,0),IF(S74&gt;S75,1,0),IF(T74&gt;T75,1,0),IF(U74&gt;U75,1,0),IF(V74&gt;V75,1,0))</f>
        <v>3</v>
      </c>
      <c r="AA74" s="26" t="s">
        <v>43</v>
      </c>
      <c r="AB74" s="46" t="str">
        <f>_xlfn.XLOOKUP(AD74,AB63:AB66,Q63:Q66)</f>
        <v xml:space="preserve">Daniel Mcfaul </v>
      </c>
      <c r="AD74">
        <v>4</v>
      </c>
    </row>
    <row r="75" spans="1:30" ht="16.2" thickBot="1" x14ac:dyDescent="0.35">
      <c r="P75" s="97">
        <v>4</v>
      </c>
      <c r="Q75" s="98">
        <v>3</v>
      </c>
      <c r="R75" s="99">
        <v>13</v>
      </c>
      <c r="S75" s="100">
        <v>7</v>
      </c>
      <c r="T75" s="100">
        <v>9</v>
      </c>
      <c r="U75" s="100"/>
      <c r="V75" s="105"/>
      <c r="W75" s="102">
        <f>SUM(IF(R75&gt;R74,1,0),IF(S75&gt;S74,1,0),IF(T75&gt;T74,1,0),IF(U75&gt;U74,1,0),IF(V75&gt;V74,1,0))</f>
        <v>0</v>
      </c>
    </row>
    <row r="76" spans="1:30" ht="16.8" thickTop="1" thickBot="1" x14ac:dyDescent="0.35">
      <c r="K76" s="15"/>
      <c r="L76" s="15"/>
      <c r="P76" s="91" t="s">
        <v>42</v>
      </c>
      <c r="Q76" s="92">
        <v>2</v>
      </c>
      <c r="R76" s="106">
        <v>11</v>
      </c>
      <c r="S76" s="103">
        <v>12</v>
      </c>
      <c r="T76" s="103">
        <v>11</v>
      </c>
      <c r="U76" s="103"/>
      <c r="V76" s="104"/>
      <c r="W76" s="96">
        <f>SUM(IF(R76&gt;R77,1,0),IF(S76&gt;S77,1,0),IF(T76&gt;T77,1,0),IF(U76&gt;U77,1,0),IF(V76&gt;V77,1,0))</f>
        <v>3</v>
      </c>
    </row>
    <row r="77" spans="1:30" ht="16.8" thickTop="1" thickBot="1" x14ac:dyDescent="0.35">
      <c r="A77" s="16" t="s">
        <v>11</v>
      </c>
      <c r="B77" s="17">
        <v>1</v>
      </c>
      <c r="C77" s="18">
        <v>11</v>
      </c>
      <c r="D77" s="19">
        <v>11</v>
      </c>
      <c r="E77" s="19">
        <v>8</v>
      </c>
      <c r="F77" s="20">
        <v>9</v>
      </c>
      <c r="G77" s="21">
        <v>11</v>
      </c>
      <c r="H77" s="22">
        <f>SUM(IF(C77&gt;C78,1,0),IF(D77&gt;D78,1,0),IF(E77&gt;E78,1,0),IF(F77&gt;F78,1,0),IF(G77&gt;G78,1,0))</f>
        <v>3</v>
      </c>
      <c r="I77" s="23"/>
      <c r="J77" s="24"/>
      <c r="K77" s="25" t="s">
        <v>12</v>
      </c>
      <c r="L77" s="26" t="s">
        <v>13</v>
      </c>
      <c r="P77" s="97">
        <v>3</v>
      </c>
      <c r="Q77" s="98">
        <v>4</v>
      </c>
      <c r="R77" s="99">
        <v>4</v>
      </c>
      <c r="S77" s="100">
        <v>10</v>
      </c>
      <c r="T77" s="100">
        <v>4</v>
      </c>
      <c r="U77" s="100"/>
      <c r="V77" s="105"/>
      <c r="W77" s="102">
        <f>SUM(IF(R77&gt;R76,1,0),IF(S77&gt;S76,1,0),IF(T77&gt;T76,1,0),IF(U77&gt;U76,1,0),IF(V77&gt;V76,1,0))</f>
        <v>0</v>
      </c>
    </row>
    <row r="78" spans="1:30" ht="16.8" thickTop="1" thickBot="1" x14ac:dyDescent="0.35">
      <c r="A78" s="27">
        <v>2</v>
      </c>
      <c r="B78" s="28">
        <v>3</v>
      </c>
      <c r="C78" s="29">
        <v>6</v>
      </c>
      <c r="D78" s="30">
        <v>5</v>
      </c>
      <c r="E78" s="31">
        <v>11</v>
      </c>
      <c r="F78" s="32">
        <v>11</v>
      </c>
      <c r="G78" s="33">
        <v>5</v>
      </c>
      <c r="H78" s="34">
        <f>SUM(IF(C78&gt;C77,1,0),IF(D78&gt;D77,1,0),IF(E78&gt;E77,1,0),IF(F78&gt;F77,1,0),IF(G78&gt;G77,1,0))</f>
        <v>2</v>
      </c>
      <c r="I78" s="23"/>
      <c r="J78" s="24"/>
      <c r="K78" s="24" t="s">
        <v>14</v>
      </c>
      <c r="L78" s="35" t="str">
        <f>_xlfn.XLOOKUP(N78,L72:L74,B72:B74)</f>
        <v>Daniel Patterson</v>
      </c>
      <c r="N78">
        <v>1</v>
      </c>
      <c r="P78" s="91" t="s">
        <v>42</v>
      </c>
      <c r="Q78" s="107">
        <v>3</v>
      </c>
      <c r="R78" s="106">
        <v>11</v>
      </c>
      <c r="S78" s="103">
        <v>10</v>
      </c>
      <c r="T78" s="103">
        <v>11</v>
      </c>
      <c r="U78" s="103">
        <v>12</v>
      </c>
      <c r="V78" s="104">
        <v>11</v>
      </c>
      <c r="W78" s="108">
        <f>SUM(IF(R78&gt;R79,1,0),IF(S78&gt;S79,1,0),IF(T78&gt;T79,1,0),IF(U78&gt;U79,1,0),IF(V78&gt;V79,1,0))</f>
        <v>2</v>
      </c>
    </row>
    <row r="79" spans="1:30" ht="16.8" thickTop="1" thickBot="1" x14ac:dyDescent="0.35">
      <c r="A79" s="36" t="s">
        <v>11</v>
      </c>
      <c r="B79" s="37">
        <v>2</v>
      </c>
      <c r="C79" s="38">
        <v>11</v>
      </c>
      <c r="D79" s="39">
        <v>11</v>
      </c>
      <c r="E79" s="39">
        <v>11</v>
      </c>
      <c r="F79" s="38"/>
      <c r="G79" s="40"/>
      <c r="H79" s="41">
        <f>SUM(IF(C79&gt;C80,1,0),IF(D79&gt;D80,1,0),IF(E79&gt;E80,1,0),IF(F79&gt;F80,1,0),IF(G79&gt;G80,1,0))</f>
        <v>3</v>
      </c>
      <c r="I79" s="23"/>
      <c r="J79" s="24"/>
      <c r="K79" s="42" t="s">
        <v>15</v>
      </c>
      <c r="L79" s="43" t="str">
        <f>_xlfn.XLOOKUP(N79,L72:L74,B72:B74)</f>
        <v>Bruce Tan</v>
      </c>
      <c r="N79">
        <v>2</v>
      </c>
      <c r="P79" s="97">
        <v>2</v>
      </c>
      <c r="Q79" s="98">
        <v>4</v>
      </c>
      <c r="R79" s="99">
        <v>6</v>
      </c>
      <c r="S79" s="100">
        <v>12</v>
      </c>
      <c r="T79" s="100">
        <v>8</v>
      </c>
      <c r="U79" s="100">
        <v>14</v>
      </c>
      <c r="V79" s="105">
        <v>13</v>
      </c>
      <c r="W79" s="90">
        <f>SUM(IF(R79&gt;R78,1,0),IF(S79&gt;S78,1,0),IF(T79&gt;T78,1,0),IF(U79&gt;U78,1,0),IF(V79&gt;V78,1,0))</f>
        <v>3</v>
      </c>
    </row>
    <row r="80" spans="1:30" ht="16.8" thickTop="1" thickBot="1" x14ac:dyDescent="0.35">
      <c r="A80" s="27">
        <v>1</v>
      </c>
      <c r="B80" s="44">
        <v>3</v>
      </c>
      <c r="C80" s="29">
        <v>8</v>
      </c>
      <c r="D80" s="31">
        <v>5</v>
      </c>
      <c r="E80" s="31">
        <v>5</v>
      </c>
      <c r="F80" s="29"/>
      <c r="G80" s="45"/>
      <c r="H80" s="34">
        <f>SUM(IF(C80&gt;C79,1,0),IF(D80&gt;D79,1,0),IF(E80&gt;E79,1,0),IF(F80&gt;F79,1,0),IF(G80&gt;G79,1,0))</f>
        <v>0</v>
      </c>
      <c r="I80" s="23"/>
      <c r="J80" s="24"/>
      <c r="K80" s="26" t="s">
        <v>16</v>
      </c>
      <c r="L80" s="46" t="str">
        <f>_xlfn.XLOOKUP(N80,L72:L74,B72:B74)</f>
        <v>Kevin O'Callaghan</v>
      </c>
      <c r="N80">
        <v>3</v>
      </c>
      <c r="P80" s="91" t="s">
        <v>42</v>
      </c>
      <c r="Q80" s="107">
        <v>1</v>
      </c>
      <c r="R80" s="106">
        <v>11</v>
      </c>
      <c r="S80" s="103">
        <v>7</v>
      </c>
      <c r="T80" s="103">
        <v>17</v>
      </c>
      <c r="U80" s="103">
        <v>11</v>
      </c>
      <c r="V80" s="104"/>
      <c r="W80" s="96">
        <f>SUM(IF(R80&gt;R81,1,0),IF(S80&gt;S81,1,0),IF(T80&gt;T81,1,0),IF(U80&gt;U81,1,0),IF(V80&gt;V81,1,0))</f>
        <v>3</v>
      </c>
    </row>
    <row r="81" spans="1:23" ht="16.8" thickTop="1" thickBot="1" x14ac:dyDescent="0.35">
      <c r="A81" s="36" t="s">
        <v>11</v>
      </c>
      <c r="B81" s="47">
        <v>1</v>
      </c>
      <c r="C81" s="48">
        <v>10</v>
      </c>
      <c r="D81" s="49">
        <v>8</v>
      </c>
      <c r="E81" s="39">
        <v>5</v>
      </c>
      <c r="F81" s="48"/>
      <c r="G81" s="40"/>
      <c r="H81" s="41">
        <f>SUM(IF(C81&gt;C82,1,0),IF(D81&gt;D82,1,0),IF(E81&gt;E82,1,0),IF(F81&gt;F82,1,0),IF(G81&gt;G82,1,0))</f>
        <v>0</v>
      </c>
      <c r="I81" s="23"/>
      <c r="P81" s="109">
        <v>4</v>
      </c>
      <c r="Q81" s="110">
        <v>2</v>
      </c>
      <c r="R81" s="111">
        <v>6</v>
      </c>
      <c r="S81" s="112">
        <v>11</v>
      </c>
      <c r="T81" s="112">
        <v>15</v>
      </c>
      <c r="U81" s="112">
        <v>5</v>
      </c>
      <c r="W81" s="113">
        <f>SUM(IF(R81&gt;R80,1,0),IF(S81&gt;S80,1,0),IF(T81&gt;T80,1,0),IF(U81&gt;U80,1,0),IF(V81&gt;V80,1,0))</f>
        <v>1</v>
      </c>
    </row>
    <row r="82" spans="1:23" ht="16.8" thickTop="1" thickBot="1" x14ac:dyDescent="0.35">
      <c r="A82" s="50">
        <v>3</v>
      </c>
      <c r="B82" s="51">
        <v>2</v>
      </c>
      <c r="C82" s="52">
        <v>12</v>
      </c>
      <c r="D82" s="53">
        <v>11</v>
      </c>
      <c r="E82" s="54">
        <v>11</v>
      </c>
      <c r="F82" s="52"/>
      <c r="G82" s="55"/>
      <c r="H82" s="56">
        <f>SUM(IF(C82&gt;C81,1,0),IF(D82&gt;D81,1,0),IF(E82&gt;E81,1,0),IF(F82&gt;F81,1,0),IF(G82&gt;G81,1,0))</f>
        <v>3</v>
      </c>
      <c r="I82" s="23"/>
      <c r="P82" s="114"/>
      <c r="Q82" s="114"/>
      <c r="R82" s="115"/>
      <c r="S82" s="115"/>
      <c r="T82" s="115"/>
      <c r="U82" s="115"/>
      <c r="V82" s="115"/>
      <c r="W82" s="115"/>
    </row>
    <row r="83" spans="1:23" ht="16.2" thickTop="1" x14ac:dyDescent="0.3">
      <c r="P83" s="116"/>
      <c r="Q83" s="116"/>
    </row>
    <row r="84" spans="1:23" x14ac:dyDescent="0.3">
      <c r="P84" s="116"/>
      <c r="Q84" s="116"/>
    </row>
    <row r="85" spans="1:23" ht="16.2" thickBot="1" x14ac:dyDescent="0.35"/>
    <row r="86" spans="1:23" ht="16.2" thickBot="1" x14ac:dyDescent="0.35">
      <c r="A86" s="218" t="s">
        <v>54</v>
      </c>
      <c r="B86" s="219"/>
      <c r="C86" s="220" t="s">
        <v>0</v>
      </c>
      <c r="D86" s="221"/>
      <c r="E86" s="222"/>
      <c r="F86" s="223" t="s">
        <v>1</v>
      </c>
      <c r="G86" s="224"/>
      <c r="H86" s="224"/>
      <c r="I86" s="224"/>
      <c r="J86" s="224"/>
      <c r="K86" s="225"/>
      <c r="L86" s="1" t="s">
        <v>2</v>
      </c>
    </row>
    <row r="87" spans="1:23" ht="16.2" thickBot="1" x14ac:dyDescent="0.35">
      <c r="A87" s="226" t="s">
        <v>41</v>
      </c>
      <c r="B87" s="227"/>
      <c r="C87" s="228" t="s">
        <v>3</v>
      </c>
      <c r="D87" s="229"/>
      <c r="E87" s="230"/>
      <c r="F87" s="231" t="s">
        <v>4</v>
      </c>
      <c r="G87" s="232"/>
      <c r="H87" s="231" t="s">
        <v>5</v>
      </c>
      <c r="I87" s="231"/>
      <c r="J87" s="233" t="s">
        <v>6</v>
      </c>
      <c r="K87" s="231"/>
      <c r="L87" s="2" t="s">
        <v>7</v>
      </c>
    </row>
    <row r="88" spans="1:23" ht="16.2" thickBot="1" x14ac:dyDescent="0.35">
      <c r="A88" s="234" t="s">
        <v>8</v>
      </c>
      <c r="B88" s="235"/>
      <c r="C88" s="3">
        <v>1</v>
      </c>
      <c r="D88" s="3">
        <v>2</v>
      </c>
      <c r="E88" s="3">
        <v>3</v>
      </c>
      <c r="F88" s="4" t="s">
        <v>9</v>
      </c>
      <c r="G88" s="4" t="s">
        <v>10</v>
      </c>
      <c r="H88" s="4" t="s">
        <v>9</v>
      </c>
      <c r="I88" s="4" t="s">
        <v>10</v>
      </c>
      <c r="J88" s="4" t="s">
        <v>9</v>
      </c>
      <c r="K88" s="4" t="s">
        <v>10</v>
      </c>
      <c r="L88" s="5"/>
      <c r="O88" s="6"/>
    </row>
    <row r="89" spans="1:23" ht="16.2" thickBot="1" x14ac:dyDescent="0.35">
      <c r="A89" s="7">
        <v>1</v>
      </c>
      <c r="B89" s="57" t="s">
        <v>63</v>
      </c>
      <c r="C89" s="9"/>
      <c r="D89" s="10">
        <f>H98</f>
        <v>3</v>
      </c>
      <c r="E89" s="11">
        <f>H94</f>
        <v>3</v>
      </c>
      <c r="F89" s="10">
        <f>SUM(IF(D89=3,1,0),IF(E89=3,1,0))</f>
        <v>2</v>
      </c>
      <c r="G89" s="10">
        <f>SUM(IF(D89&lt;3,1,0),IF(E89&lt;3,1,0))</f>
        <v>0</v>
      </c>
      <c r="H89" s="12">
        <f>SUM(D89,E89)</f>
        <v>6</v>
      </c>
      <c r="I89" s="12">
        <f>SUM(C90,C91)</f>
        <v>0</v>
      </c>
      <c r="J89" s="12"/>
      <c r="K89" s="13"/>
      <c r="L89" s="14">
        <f>SUM(IF(G89=2,3),IF(G89=1,2),IF(G89=0,1))</f>
        <v>1</v>
      </c>
    </row>
    <row r="90" spans="1:23" ht="16.2" thickBot="1" x14ac:dyDescent="0.35">
      <c r="A90" s="7">
        <v>2</v>
      </c>
      <c r="B90" s="57" t="s">
        <v>24</v>
      </c>
      <c r="C90" s="10">
        <v>0</v>
      </c>
      <c r="D90" s="9"/>
      <c r="E90" s="10">
        <f>H96</f>
        <v>0</v>
      </c>
      <c r="F90" s="10">
        <f>SUM(IF(C90=3,1,0),IF(E90=3,1,0))</f>
        <v>0</v>
      </c>
      <c r="G90" s="10">
        <f>SUM(IF(C90&lt;3,1,0),IF(E90&lt;3,1,0))</f>
        <v>2</v>
      </c>
      <c r="H90" s="12">
        <f>SUM(C90,E90)</f>
        <v>0</v>
      </c>
      <c r="I90" s="12">
        <f>SUM(D89,D91)</f>
        <v>3</v>
      </c>
      <c r="J90" s="12"/>
      <c r="K90" s="13"/>
      <c r="L90" s="14">
        <f>SUM(IF(G90=2,3),IF(G90=1,2),IF(G90=0,1))</f>
        <v>3</v>
      </c>
    </row>
    <row r="91" spans="1:23" ht="16.2" thickBot="1" x14ac:dyDescent="0.35">
      <c r="A91" s="7">
        <v>3</v>
      </c>
      <c r="B91" s="57" t="s">
        <v>25</v>
      </c>
      <c r="C91" s="10">
        <v>0</v>
      </c>
      <c r="D91" s="10">
        <v>0</v>
      </c>
      <c r="E91" s="9"/>
      <c r="F91" s="10">
        <f>SUM(IF(C91=3,1,0),IF(D91=3,1,0))</f>
        <v>0</v>
      </c>
      <c r="G91" s="10">
        <f>SUM(IF(C91&lt;3,1,0),IF(D91&lt;3,1,0))</f>
        <v>2</v>
      </c>
      <c r="H91" s="12">
        <f>SUM(C91,D91)</f>
        <v>0</v>
      </c>
      <c r="I91" s="12">
        <f>SUM(E89,E90)</f>
        <v>3</v>
      </c>
      <c r="J91" s="12"/>
      <c r="K91" s="13"/>
      <c r="L91" s="14">
        <v>2</v>
      </c>
    </row>
    <row r="93" spans="1:23" ht="16.2" thickBot="1" x14ac:dyDescent="0.35">
      <c r="K93" s="15"/>
      <c r="L93" s="15"/>
    </row>
    <row r="94" spans="1:23" ht="16.8" thickTop="1" thickBot="1" x14ac:dyDescent="0.35">
      <c r="A94" s="16" t="s">
        <v>11</v>
      </c>
      <c r="B94" s="17">
        <v>1</v>
      </c>
      <c r="C94" s="18">
        <v>11</v>
      </c>
      <c r="D94" s="19">
        <v>11</v>
      </c>
      <c r="E94" s="19">
        <v>11</v>
      </c>
      <c r="F94" s="20"/>
      <c r="G94" s="21"/>
      <c r="H94" s="22">
        <f>SUM(IF(C94&gt;C95,1,0),IF(D94&gt;D95,1,0),IF(E94&gt;E95,1,0),IF(F94&gt;F95,1,0),IF(G94&gt;G95,1,0))</f>
        <v>3</v>
      </c>
      <c r="I94" s="23"/>
      <c r="J94" s="24"/>
      <c r="K94" s="25" t="s">
        <v>12</v>
      </c>
      <c r="L94" s="26" t="s">
        <v>13</v>
      </c>
    </row>
    <row r="95" spans="1:23" ht="16.2" thickBot="1" x14ac:dyDescent="0.35">
      <c r="A95" s="27">
        <v>2</v>
      </c>
      <c r="B95" s="28">
        <v>3</v>
      </c>
      <c r="C95" s="29">
        <v>2</v>
      </c>
      <c r="D95" s="30">
        <v>5</v>
      </c>
      <c r="E95" s="31">
        <v>1</v>
      </c>
      <c r="F95" s="32"/>
      <c r="G95" s="33"/>
      <c r="H95" s="34">
        <f>SUM(IF(C95&gt;C94,1,0),IF(D95&gt;D94,1,0),IF(E95&gt;E94,1,0),IF(F95&gt;F94,1,0),IF(G95&gt;G94,1,0))</f>
        <v>0</v>
      </c>
      <c r="I95" s="23"/>
      <c r="J95" s="24"/>
      <c r="K95" s="24" t="s">
        <v>14</v>
      </c>
      <c r="L95" s="35" t="str">
        <f>_xlfn.XLOOKUP(N95,L89:L91,B89:B91)</f>
        <v>Christopher Allsop</v>
      </c>
      <c r="N95">
        <v>1</v>
      </c>
    </row>
    <row r="96" spans="1:23" ht="16.2" thickTop="1" x14ac:dyDescent="0.3">
      <c r="A96" s="36" t="s">
        <v>11</v>
      </c>
      <c r="B96" s="37">
        <v>2</v>
      </c>
      <c r="C96" s="38">
        <v>4</v>
      </c>
      <c r="D96" s="39">
        <v>5</v>
      </c>
      <c r="E96" s="39">
        <v>10</v>
      </c>
      <c r="F96" s="38"/>
      <c r="G96" s="40"/>
      <c r="H96" s="41">
        <f>SUM(IF(C96&gt;C97,1,0),IF(D96&gt;D97,1,0),IF(E96&gt;E97,1,0),IF(F96&gt;F97,1,0),IF(G96&gt;G97,1,0))</f>
        <v>0</v>
      </c>
      <c r="I96" s="23"/>
      <c r="J96" s="24"/>
      <c r="K96" s="42" t="s">
        <v>15</v>
      </c>
      <c r="L96" s="43" t="str">
        <f>_xlfn.XLOOKUP(N96,L89:L91,B89:B91)</f>
        <v>Sam Brennan</v>
      </c>
      <c r="N96">
        <v>2</v>
      </c>
    </row>
    <row r="97" spans="1:15" ht="16.2" thickBot="1" x14ac:dyDescent="0.35">
      <c r="A97" s="27">
        <v>1</v>
      </c>
      <c r="B97" s="44">
        <v>3</v>
      </c>
      <c r="C97" s="29">
        <v>11</v>
      </c>
      <c r="D97" s="31">
        <v>11</v>
      </c>
      <c r="E97" s="31">
        <v>12</v>
      </c>
      <c r="F97" s="29"/>
      <c r="G97" s="45"/>
      <c r="H97" s="34">
        <f>SUM(IF(C97&gt;C96,1,0),IF(D97&gt;D96,1,0),IF(E97&gt;E96,1,0),IF(F97&gt;F96,1,0),IF(G97&gt;G96,1,0))</f>
        <v>3</v>
      </c>
      <c r="I97" s="23"/>
      <c r="J97" s="24"/>
      <c r="K97" s="26" t="s">
        <v>16</v>
      </c>
      <c r="L97" s="46" t="str">
        <f>_xlfn.XLOOKUP(N97,L89:L91,B89:B91)</f>
        <v>Conor Sheehan</v>
      </c>
      <c r="N97">
        <v>3</v>
      </c>
    </row>
    <row r="98" spans="1:15" ht="16.2" thickTop="1" x14ac:dyDescent="0.3">
      <c r="A98" s="36" t="s">
        <v>11</v>
      </c>
      <c r="B98" s="47">
        <v>1</v>
      </c>
      <c r="C98" s="48">
        <v>11</v>
      </c>
      <c r="D98" s="49">
        <v>11</v>
      </c>
      <c r="E98" s="39">
        <v>11</v>
      </c>
      <c r="F98" s="48"/>
      <c r="G98" s="40"/>
      <c r="H98" s="41">
        <f>SUM(IF(C98&gt;C99,1,0),IF(D98&gt;D99,1,0),IF(E98&gt;E99,1,0),IF(F98&gt;F99,1,0),IF(G98&gt;G99,1,0))</f>
        <v>3</v>
      </c>
      <c r="I98" s="23"/>
    </row>
    <row r="99" spans="1:15" ht="16.2" thickBot="1" x14ac:dyDescent="0.35">
      <c r="A99" s="50">
        <v>3</v>
      </c>
      <c r="B99" s="51">
        <v>2</v>
      </c>
      <c r="C99" s="52">
        <v>5</v>
      </c>
      <c r="D99" s="53">
        <v>1</v>
      </c>
      <c r="E99" s="54">
        <v>5</v>
      </c>
      <c r="F99" s="52"/>
      <c r="G99" s="55"/>
      <c r="H99" s="56">
        <f>SUM(IF(C99&gt;C98,1,0),IF(D99&gt;D98,1,0),IF(E99&gt;E98,1,0),IF(F99&gt;F98,1,0),IF(G99&gt;G98,1,0))</f>
        <v>0</v>
      </c>
      <c r="I99" s="23"/>
    </row>
    <row r="100" spans="1:15" ht="16.2" thickTop="1" x14ac:dyDescent="0.3"/>
    <row r="102" spans="1:15" ht="16.2" thickBot="1" x14ac:dyDescent="0.35"/>
    <row r="103" spans="1:15" ht="16.2" thickBot="1" x14ac:dyDescent="0.35">
      <c r="A103" s="218" t="s">
        <v>54</v>
      </c>
      <c r="B103" s="219"/>
      <c r="C103" s="220" t="s">
        <v>0</v>
      </c>
      <c r="D103" s="221"/>
      <c r="E103" s="222"/>
      <c r="F103" s="223" t="s">
        <v>1</v>
      </c>
      <c r="G103" s="224"/>
      <c r="H103" s="224"/>
      <c r="I103" s="224"/>
      <c r="J103" s="224"/>
      <c r="K103" s="225"/>
      <c r="L103" s="1" t="s">
        <v>2</v>
      </c>
    </row>
    <row r="104" spans="1:15" ht="16.2" thickBot="1" x14ac:dyDescent="0.35">
      <c r="A104" s="226" t="s">
        <v>66</v>
      </c>
      <c r="B104" s="227"/>
      <c r="C104" s="228" t="s">
        <v>3</v>
      </c>
      <c r="D104" s="229"/>
      <c r="E104" s="230"/>
      <c r="F104" s="231" t="s">
        <v>4</v>
      </c>
      <c r="G104" s="232"/>
      <c r="H104" s="231" t="s">
        <v>5</v>
      </c>
      <c r="I104" s="231"/>
      <c r="J104" s="233" t="s">
        <v>6</v>
      </c>
      <c r="K104" s="231"/>
      <c r="L104" s="2" t="s">
        <v>7</v>
      </c>
    </row>
    <row r="105" spans="1:15" ht="16.2" thickBot="1" x14ac:dyDescent="0.35">
      <c r="A105" s="234" t="s">
        <v>8</v>
      </c>
      <c r="B105" s="235"/>
      <c r="C105" s="3">
        <v>1</v>
      </c>
      <c r="D105" s="3">
        <v>2</v>
      </c>
      <c r="E105" s="3">
        <v>3</v>
      </c>
      <c r="F105" s="4" t="s">
        <v>9</v>
      </c>
      <c r="G105" s="4" t="s">
        <v>10</v>
      </c>
      <c r="H105" s="4" t="s">
        <v>9</v>
      </c>
      <c r="I105" s="4" t="s">
        <v>10</v>
      </c>
      <c r="J105" s="4" t="s">
        <v>9</v>
      </c>
      <c r="K105" s="4" t="s">
        <v>10</v>
      </c>
      <c r="L105" s="5"/>
      <c r="O105" s="6"/>
    </row>
    <row r="106" spans="1:15" ht="16.2" thickBot="1" x14ac:dyDescent="0.35">
      <c r="A106" s="7">
        <v>1</v>
      </c>
      <c r="B106" s="117" t="s">
        <v>18</v>
      </c>
      <c r="C106" s="9"/>
      <c r="D106" s="10">
        <f>H115</f>
        <v>1</v>
      </c>
      <c r="E106" s="11">
        <f>H111</f>
        <v>3</v>
      </c>
      <c r="F106" s="10">
        <f>SUM(IF(D106=3,1,0),IF(E106=3,1,0))</f>
        <v>1</v>
      </c>
      <c r="G106" s="10">
        <f>SUM(IF(D106&lt;3,1,0),IF(E106&lt;3,1,0))</f>
        <v>1</v>
      </c>
      <c r="H106" s="12">
        <f>SUM(D106,E106)</f>
        <v>4</v>
      </c>
      <c r="I106" s="12">
        <f>SUM(C107,C108)</f>
        <v>0</v>
      </c>
      <c r="J106" s="12"/>
      <c r="K106" s="13"/>
      <c r="L106" s="14">
        <f>SUM(IF(G106=2,3),IF(G106=1,2),IF(G106=0,1))</f>
        <v>2</v>
      </c>
    </row>
    <row r="107" spans="1:15" ht="16.2" thickBot="1" x14ac:dyDescent="0.35">
      <c r="A107" s="7">
        <v>2</v>
      </c>
      <c r="B107" s="118" t="s">
        <v>64</v>
      </c>
      <c r="C107" s="10">
        <v>0</v>
      </c>
      <c r="D107" s="9"/>
      <c r="E107" s="10">
        <f>H113</f>
        <v>3</v>
      </c>
      <c r="F107" s="10">
        <f>SUM(IF(C107=3,1,0),IF(E107=3,1,0))</f>
        <v>1</v>
      </c>
      <c r="G107" s="10">
        <f>SUM(IF(C107&lt;3,1,0),IF(E107&lt;3,1,0))</f>
        <v>1</v>
      </c>
      <c r="H107" s="12">
        <f>SUM(C107,E107)</f>
        <v>3</v>
      </c>
      <c r="I107" s="12">
        <f>SUM(D106,D108)</f>
        <v>1</v>
      </c>
      <c r="J107" s="12"/>
      <c r="K107" s="13"/>
      <c r="L107" s="14">
        <v>1</v>
      </c>
    </row>
    <row r="108" spans="1:15" ht="16.2" thickBot="1" x14ac:dyDescent="0.35">
      <c r="A108" s="7">
        <v>3</v>
      </c>
      <c r="B108" s="57" t="s">
        <v>34</v>
      </c>
      <c r="C108" s="10">
        <v>0</v>
      </c>
      <c r="D108" s="10">
        <v>0</v>
      </c>
      <c r="E108" s="9"/>
      <c r="F108" s="10">
        <f>SUM(IF(C108=3,1,0),IF(D108=3,1,0))</f>
        <v>0</v>
      </c>
      <c r="G108" s="10">
        <f>SUM(IF(C108&lt;3,1,0),IF(D108&lt;3,1,0))</f>
        <v>2</v>
      </c>
      <c r="H108" s="12">
        <f>SUM(C108,D108)</f>
        <v>0</v>
      </c>
      <c r="I108" s="12">
        <f>SUM(E106,E107)</f>
        <v>6</v>
      </c>
      <c r="J108" s="12"/>
      <c r="K108" s="13"/>
      <c r="L108" s="14">
        <f>SUM(IF(G108=2,3),IF(G108=1,2),IF(G108=0,1))</f>
        <v>3</v>
      </c>
    </row>
    <row r="110" spans="1:15" ht="16.2" thickBot="1" x14ac:dyDescent="0.35">
      <c r="K110" s="15"/>
      <c r="L110" s="15"/>
    </row>
    <row r="111" spans="1:15" ht="16.8" thickTop="1" thickBot="1" x14ac:dyDescent="0.35">
      <c r="A111" s="16" t="s">
        <v>11</v>
      </c>
      <c r="B111" s="17">
        <v>1</v>
      </c>
      <c r="C111" s="18">
        <v>11</v>
      </c>
      <c r="D111" s="19">
        <v>5</v>
      </c>
      <c r="E111" s="19">
        <v>11</v>
      </c>
      <c r="F111" s="20">
        <v>12</v>
      </c>
      <c r="G111" s="21"/>
      <c r="H111" s="22">
        <f>SUM(IF(C111&gt;C112,1,0),IF(D111&gt;D112,1,0),IF(E111&gt;E112,1,0),IF(F111&gt;F112,1,0),IF(G111&gt;G112,1,0))</f>
        <v>3</v>
      </c>
      <c r="I111" s="23"/>
      <c r="J111" s="24"/>
      <c r="K111" s="25" t="s">
        <v>12</v>
      </c>
      <c r="L111" s="26" t="s">
        <v>13</v>
      </c>
    </row>
    <row r="112" spans="1:15" ht="16.2" thickBot="1" x14ac:dyDescent="0.35">
      <c r="A112" s="27">
        <v>2</v>
      </c>
      <c r="B112" s="28">
        <v>3</v>
      </c>
      <c r="C112" s="29">
        <v>6</v>
      </c>
      <c r="D112" s="30">
        <v>11</v>
      </c>
      <c r="E112" s="31">
        <v>8</v>
      </c>
      <c r="F112" s="32">
        <v>10</v>
      </c>
      <c r="G112" s="33"/>
      <c r="H112" s="34">
        <f>SUM(IF(C112&gt;C111,1,0),IF(D112&gt;D111,1,0),IF(E112&gt;E111,1,0),IF(F112&gt;F111,1,0),IF(G112&gt;G111,1,0))</f>
        <v>1</v>
      </c>
      <c r="I112" s="23"/>
      <c r="J112" s="24"/>
      <c r="K112" s="24" t="s">
        <v>14</v>
      </c>
      <c r="L112" s="35" t="str">
        <f>_xlfn.XLOOKUP(N112,L106:L108,B106:B108)</f>
        <v>Jude Sheldon</v>
      </c>
      <c r="N112">
        <v>1</v>
      </c>
    </row>
    <row r="113" spans="1:14" ht="16.2" thickTop="1" x14ac:dyDescent="0.3">
      <c r="A113" s="36" t="s">
        <v>11</v>
      </c>
      <c r="B113" s="37">
        <v>2</v>
      </c>
      <c r="C113" s="38">
        <v>8</v>
      </c>
      <c r="D113" s="39">
        <v>8</v>
      </c>
      <c r="E113" s="39">
        <v>11</v>
      </c>
      <c r="F113" s="38">
        <v>11</v>
      </c>
      <c r="G113" s="40">
        <v>11</v>
      </c>
      <c r="H113" s="41">
        <f>SUM(IF(C113&gt;C114,1,0),IF(D113&gt;D114,1,0),IF(E113&gt;E114,1,0),IF(F113&gt;F114,1,0),IF(G113&gt;G114,1,0))</f>
        <v>3</v>
      </c>
      <c r="I113" s="23"/>
      <c r="J113" s="24"/>
      <c r="K113" s="42" t="s">
        <v>15</v>
      </c>
      <c r="L113" s="43" t="str">
        <f>_xlfn.XLOOKUP(N113,L106:L108,B106:B108)</f>
        <v>Rafferty McKeag</v>
      </c>
      <c r="N113">
        <v>2</v>
      </c>
    </row>
    <row r="114" spans="1:14" ht="16.2" thickBot="1" x14ac:dyDescent="0.35">
      <c r="A114" s="27">
        <v>1</v>
      </c>
      <c r="B114" s="44">
        <v>3</v>
      </c>
      <c r="C114" s="29">
        <v>11</v>
      </c>
      <c r="D114" s="31">
        <v>11</v>
      </c>
      <c r="E114" s="31">
        <v>1</v>
      </c>
      <c r="F114" s="29">
        <v>6</v>
      </c>
      <c r="G114" s="45">
        <v>8</v>
      </c>
      <c r="H114" s="34">
        <f>SUM(IF(C114&gt;C113,1,0),IF(D114&gt;D113,1,0),IF(E114&gt;E113,1,0),IF(F114&gt;F113,1,0),IF(G114&gt;G113,1,0))</f>
        <v>2</v>
      </c>
      <c r="I114" s="23"/>
      <c r="J114" s="24"/>
      <c r="K114" s="26" t="s">
        <v>16</v>
      </c>
      <c r="L114" s="46" t="str">
        <f>_xlfn.XLOOKUP(N114,L106:L108,B106:B108)</f>
        <v>Alex Browne</v>
      </c>
      <c r="N114">
        <v>3</v>
      </c>
    </row>
    <row r="115" spans="1:14" ht="16.2" thickTop="1" x14ac:dyDescent="0.3">
      <c r="A115" s="36" t="s">
        <v>11</v>
      </c>
      <c r="B115" s="47">
        <v>1</v>
      </c>
      <c r="C115" s="48">
        <v>11</v>
      </c>
      <c r="D115" s="49">
        <v>8</v>
      </c>
      <c r="E115" s="39">
        <v>10</v>
      </c>
      <c r="F115" s="48">
        <v>9</v>
      </c>
      <c r="G115" s="40"/>
      <c r="H115" s="41">
        <f>SUM(IF(C115&gt;C116,1,0),IF(D115&gt;D116,1,0),IF(E115&gt;E116,1,0),IF(F115&gt;F116,1,0),IF(G115&gt;G116,1,0))</f>
        <v>1</v>
      </c>
      <c r="I115" s="23"/>
    </row>
    <row r="116" spans="1:14" ht="16.2" thickBot="1" x14ac:dyDescent="0.35">
      <c r="A116" s="50">
        <v>3</v>
      </c>
      <c r="B116" s="51">
        <v>2</v>
      </c>
      <c r="C116" s="52">
        <v>9</v>
      </c>
      <c r="D116" s="53">
        <v>11</v>
      </c>
      <c r="E116" s="54">
        <v>12</v>
      </c>
      <c r="F116" s="52">
        <v>11</v>
      </c>
      <c r="G116" s="55"/>
      <c r="H116" s="56">
        <f>SUM(IF(C116&gt;C115,1,0),IF(D116&gt;D115,1,0),IF(E116&gt;E115,1,0),IF(F116&gt;F115,1,0),IF(G116&gt;G115,1,0))</f>
        <v>3</v>
      </c>
      <c r="I116" s="23"/>
    </row>
    <row r="117" spans="1:14" ht="16.2" thickTop="1" x14ac:dyDescent="0.3"/>
  </sheetData>
  <mergeCells count="100">
    <mergeCell ref="P62:Q62"/>
    <mergeCell ref="AE3:AF4"/>
    <mergeCell ref="P37:Q37"/>
    <mergeCell ref="P60:Q60"/>
    <mergeCell ref="R60:U60"/>
    <mergeCell ref="V60:AA60"/>
    <mergeCell ref="P61:Q61"/>
    <mergeCell ref="R61:U61"/>
    <mergeCell ref="V61:W61"/>
    <mergeCell ref="X61:Y61"/>
    <mergeCell ref="Z61:AA61"/>
    <mergeCell ref="P20:Q20"/>
    <mergeCell ref="P35:Q35"/>
    <mergeCell ref="R35:U35"/>
    <mergeCell ref="V35:AA35"/>
    <mergeCell ref="P36:Q36"/>
    <mergeCell ref="R36:U36"/>
    <mergeCell ref="V36:W36"/>
    <mergeCell ref="X36:Y36"/>
    <mergeCell ref="Z36:AA36"/>
    <mergeCell ref="P18:Q18"/>
    <mergeCell ref="R18:T18"/>
    <mergeCell ref="U18:Z18"/>
    <mergeCell ref="P19:Q19"/>
    <mergeCell ref="R19:T19"/>
    <mergeCell ref="U19:V19"/>
    <mergeCell ref="W19:X19"/>
    <mergeCell ref="Y19:Z19"/>
    <mergeCell ref="A105:B105"/>
    <mergeCell ref="P1:Q1"/>
    <mergeCell ref="R1:T1"/>
    <mergeCell ref="U1:Z1"/>
    <mergeCell ref="P2:Q2"/>
    <mergeCell ref="R2:T2"/>
    <mergeCell ref="U2:V2"/>
    <mergeCell ref="W2:X2"/>
    <mergeCell ref="Y2:Z2"/>
    <mergeCell ref="P3:Q3"/>
    <mergeCell ref="A88:B88"/>
    <mergeCell ref="A103:B103"/>
    <mergeCell ref="C103:E103"/>
    <mergeCell ref="F103:K103"/>
    <mergeCell ref="A104:B104"/>
    <mergeCell ref="C104:E104"/>
    <mergeCell ref="F104:G104"/>
    <mergeCell ref="H104:I104"/>
    <mergeCell ref="J104:K104"/>
    <mergeCell ref="A71:B71"/>
    <mergeCell ref="A86:B86"/>
    <mergeCell ref="C86:E86"/>
    <mergeCell ref="F86:K86"/>
    <mergeCell ref="A87:B87"/>
    <mergeCell ref="C87:E87"/>
    <mergeCell ref="F87:G87"/>
    <mergeCell ref="H87:I87"/>
    <mergeCell ref="J87:K87"/>
    <mergeCell ref="A54:B54"/>
    <mergeCell ref="A69:B69"/>
    <mergeCell ref="C69:E69"/>
    <mergeCell ref="F69:K69"/>
    <mergeCell ref="A70:B70"/>
    <mergeCell ref="C70:E70"/>
    <mergeCell ref="F70:G70"/>
    <mergeCell ref="H70:I70"/>
    <mergeCell ref="J70:K70"/>
    <mergeCell ref="A37:B37"/>
    <mergeCell ref="A52:B52"/>
    <mergeCell ref="C52:E52"/>
    <mergeCell ref="F52:K52"/>
    <mergeCell ref="A53:B53"/>
    <mergeCell ref="C53:E53"/>
    <mergeCell ref="F53:G53"/>
    <mergeCell ref="H53:I53"/>
    <mergeCell ref="J53:K53"/>
    <mergeCell ref="A20:B20"/>
    <mergeCell ref="A35:B35"/>
    <mergeCell ref="C35:E35"/>
    <mergeCell ref="F35:K35"/>
    <mergeCell ref="A36:B36"/>
    <mergeCell ref="C36:E36"/>
    <mergeCell ref="F36:G36"/>
    <mergeCell ref="H36:I36"/>
    <mergeCell ref="J36:K36"/>
    <mergeCell ref="A3:B3"/>
    <mergeCell ref="A18:B18"/>
    <mergeCell ref="C18:E18"/>
    <mergeCell ref="F18:K18"/>
    <mergeCell ref="A19:B19"/>
    <mergeCell ref="C19:E19"/>
    <mergeCell ref="F19:G19"/>
    <mergeCell ref="H19:I19"/>
    <mergeCell ref="J19:K19"/>
    <mergeCell ref="A1:B1"/>
    <mergeCell ref="C1:E1"/>
    <mergeCell ref="F1:K1"/>
    <mergeCell ref="A2:B2"/>
    <mergeCell ref="C2:E2"/>
    <mergeCell ref="F2:G2"/>
    <mergeCell ref="H2:I2"/>
    <mergeCell ref="J2:K2"/>
  </mergeCells>
  <hyperlinks>
    <hyperlink ref="AE3:AF4" location="Contents!A1" display="Contents" xr:uid="{E46F92FE-9AFB-2847-A6D4-DA1AD226E14C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2BC84-FFF4-5747-8257-09D6ECA8820B}">
  <sheetPr>
    <tabColor theme="8" tint="0.39997558519241921"/>
  </sheetPr>
  <dimension ref="A1:P50"/>
  <sheetViews>
    <sheetView zoomScale="64" workbookViewId="0">
      <selection activeCell="K6" sqref="K6:L8"/>
    </sheetView>
  </sheetViews>
  <sheetFormatPr defaultColWidth="8.796875" defaultRowHeight="13.2" x14ac:dyDescent="0.25"/>
  <cols>
    <col min="1" max="1" width="4.69921875" style="139" customWidth="1"/>
    <col min="2" max="2" width="21.796875" style="139" bestFit="1" customWidth="1"/>
    <col min="3" max="3" width="4.5" style="139" customWidth="1"/>
    <col min="4" max="4" width="21.19921875" style="139" customWidth="1"/>
    <col min="5" max="5" width="4.5" style="139" customWidth="1"/>
    <col min="6" max="6" width="22.296875" style="139" bestFit="1" customWidth="1"/>
    <col min="7" max="7" width="4.5" style="139" customWidth="1"/>
    <col min="8" max="8" width="21.19921875" style="139" customWidth="1"/>
    <col min="9" max="9" width="4.5" style="139" customWidth="1"/>
    <col min="10" max="10" width="21.19921875" style="139" customWidth="1"/>
    <col min="11" max="16384" width="8.796875" style="139"/>
  </cols>
  <sheetData>
    <row r="1" spans="1:12" ht="22.8" x14ac:dyDescent="0.25">
      <c r="A1" s="244" t="s">
        <v>130</v>
      </c>
      <c r="B1" s="244"/>
      <c r="C1" s="244"/>
      <c r="D1" s="244"/>
      <c r="E1" s="244"/>
      <c r="F1" s="244"/>
      <c r="G1" s="244"/>
      <c r="H1" s="244"/>
      <c r="I1" s="244"/>
    </row>
    <row r="2" spans="1:12" ht="13.8" x14ac:dyDescent="0.25">
      <c r="A2" s="140"/>
      <c r="B2" s="140"/>
      <c r="C2" s="141"/>
      <c r="D2" s="142"/>
      <c r="E2" s="143"/>
      <c r="F2" s="144"/>
      <c r="G2" s="141"/>
      <c r="H2" s="145"/>
    </row>
    <row r="3" spans="1:12" x14ac:dyDescent="0.25">
      <c r="D3" s="245" t="s">
        <v>158</v>
      </c>
      <c r="E3" s="245"/>
      <c r="F3" s="245"/>
    </row>
    <row r="5" spans="1:12" ht="13.8" x14ac:dyDescent="0.25">
      <c r="B5" s="146"/>
      <c r="C5" s="147"/>
      <c r="D5" s="146"/>
      <c r="E5" s="147"/>
      <c r="F5" s="146"/>
    </row>
    <row r="6" spans="1:12" ht="15" x14ac:dyDescent="0.25">
      <c r="B6" s="148"/>
      <c r="C6" s="147"/>
      <c r="D6" s="148"/>
      <c r="E6" s="147"/>
      <c r="F6" s="148"/>
      <c r="H6" s="149"/>
    </row>
    <row r="7" spans="1:12" ht="13.8" x14ac:dyDescent="0.25">
      <c r="B7" s="150" t="s">
        <v>131</v>
      </c>
      <c r="C7" s="147"/>
      <c r="D7" s="150" t="s">
        <v>132</v>
      </c>
      <c r="E7" s="147"/>
      <c r="F7" s="150" t="s">
        <v>133</v>
      </c>
      <c r="H7" s="151" t="s">
        <v>134</v>
      </c>
      <c r="K7" s="243" t="s">
        <v>186</v>
      </c>
      <c r="L7" s="243"/>
    </row>
    <row r="8" spans="1:12" ht="15" x14ac:dyDescent="0.25">
      <c r="H8" s="149"/>
      <c r="K8" s="243"/>
      <c r="L8" s="243"/>
    </row>
    <row r="9" spans="1:12" ht="15.6" thickBot="1" x14ac:dyDescent="0.3">
      <c r="A9" s="152" t="s">
        <v>136</v>
      </c>
      <c r="B9" s="153" t="str">
        <f>'17B'!AA10</f>
        <v>Vincent Ni</v>
      </c>
      <c r="C9" s="154"/>
      <c r="D9" s="143"/>
      <c r="E9" s="141"/>
      <c r="F9" s="143"/>
      <c r="G9" s="143"/>
      <c r="H9" s="143"/>
      <c r="I9" s="141"/>
      <c r="J9" s="143"/>
    </row>
    <row r="10" spans="1:12" ht="13.8" x14ac:dyDescent="0.25">
      <c r="B10" s="143"/>
      <c r="C10" s="155"/>
      <c r="D10" s="143"/>
      <c r="E10" s="141"/>
      <c r="F10" s="143"/>
      <c r="G10" s="143"/>
      <c r="H10" s="143"/>
      <c r="I10" s="141"/>
      <c r="J10" s="143"/>
    </row>
    <row r="11" spans="1:12" ht="13.8" x14ac:dyDescent="0.25">
      <c r="B11" s="143"/>
      <c r="C11" s="156"/>
      <c r="D11" s="143"/>
      <c r="E11" s="141"/>
      <c r="F11" s="143"/>
      <c r="G11" s="143"/>
      <c r="H11" s="143"/>
      <c r="I11" s="141"/>
      <c r="J11" s="143"/>
    </row>
    <row r="12" spans="1:12" ht="15.6" thickBot="1" x14ac:dyDescent="0.3">
      <c r="A12" s="143"/>
      <c r="B12" s="157"/>
      <c r="D12" s="158" t="str" cm="1">
        <f t="array" ref="D12:E12">'17BKOSS'!F6:G6</f>
        <v>Vincent Ni</v>
      </c>
      <c r="E12" s="154">
        <v>0</v>
      </c>
      <c r="F12" s="143"/>
      <c r="G12" s="143"/>
      <c r="H12" s="143"/>
      <c r="I12" s="141"/>
      <c r="J12" s="143"/>
    </row>
    <row r="13" spans="1:12" ht="13.8" x14ac:dyDescent="0.25">
      <c r="A13" s="143"/>
      <c r="B13" s="143"/>
      <c r="C13" s="156"/>
      <c r="D13" s="143"/>
      <c r="E13" s="159"/>
      <c r="F13" s="143"/>
      <c r="G13" s="143"/>
      <c r="H13" s="143"/>
      <c r="I13" s="141"/>
      <c r="J13" s="143"/>
    </row>
    <row r="14" spans="1:12" ht="13.8" x14ac:dyDescent="0.25">
      <c r="A14" s="160"/>
      <c r="B14" s="143"/>
      <c r="C14" s="156"/>
      <c r="D14" s="143"/>
      <c r="E14" s="159"/>
      <c r="F14" s="143"/>
      <c r="G14" s="143"/>
      <c r="H14" s="143"/>
      <c r="I14" s="141"/>
      <c r="J14" s="143"/>
    </row>
    <row r="15" spans="1:12" ht="15.6" thickBot="1" x14ac:dyDescent="0.3">
      <c r="A15" s="149" t="s">
        <v>137</v>
      </c>
      <c r="B15" s="161" t="str">
        <f>'17B'!AB47</f>
        <v>Belal Abdelaal</v>
      </c>
      <c r="C15" s="162"/>
      <c r="D15" s="143"/>
      <c r="E15" s="163"/>
      <c r="F15" s="143"/>
      <c r="G15" s="143"/>
      <c r="H15" s="143"/>
      <c r="I15" s="141"/>
      <c r="J15" s="143"/>
    </row>
    <row r="16" spans="1:12" ht="13.8" x14ac:dyDescent="0.25">
      <c r="A16" s="160"/>
      <c r="B16" s="164"/>
      <c r="C16" s="164"/>
      <c r="E16" s="163"/>
      <c r="F16" s="143"/>
      <c r="J16" s="143"/>
    </row>
    <row r="17" spans="1:10" ht="13.8" x14ac:dyDescent="0.25">
      <c r="A17" s="143"/>
      <c r="B17" s="143"/>
      <c r="C17" s="143"/>
      <c r="D17" s="157"/>
      <c r="E17" s="163"/>
      <c r="F17" s="143"/>
      <c r="J17" s="143"/>
    </row>
    <row r="18" spans="1:10" ht="13.8" x14ac:dyDescent="0.25">
      <c r="A18" s="143"/>
      <c r="B18" s="143"/>
      <c r="C18" s="143"/>
      <c r="E18" s="163"/>
      <c r="F18" s="143"/>
      <c r="J18" s="143"/>
    </row>
    <row r="19" spans="1:10" ht="13.8" x14ac:dyDescent="0.25">
      <c r="A19" s="143"/>
      <c r="B19" s="143"/>
      <c r="C19" s="143"/>
      <c r="E19" s="163"/>
      <c r="F19" s="143"/>
      <c r="J19" s="143"/>
    </row>
    <row r="20" spans="1:10" ht="15.6" thickBot="1" x14ac:dyDescent="0.3">
      <c r="A20" s="143" t="s">
        <v>138</v>
      </c>
      <c r="B20" s="153" t="str">
        <f>'17B'!AA28</f>
        <v>Christopher Allsop</v>
      </c>
      <c r="C20" s="154"/>
      <c r="D20" s="157" t="str">
        <f>IF($F$1=TRUE,B45+1,"")</f>
        <v/>
      </c>
      <c r="F20" s="158" t="str" cm="1">
        <f t="array" ref="F20:G20">'17BKOSS'!Q6:R6</f>
        <v>Vincent Ni</v>
      </c>
      <c r="G20" s="154">
        <v>0</v>
      </c>
      <c r="H20" s="143"/>
      <c r="J20" s="143"/>
    </row>
    <row r="21" spans="1:10" ht="13.8" x14ac:dyDescent="0.25">
      <c r="A21" s="143"/>
      <c r="B21" s="143"/>
      <c r="C21" s="155"/>
      <c r="D21" s="143"/>
      <c r="E21" s="163"/>
      <c r="F21" s="143"/>
      <c r="G21" s="165"/>
      <c r="H21" s="143"/>
      <c r="J21" s="143"/>
    </row>
    <row r="22" spans="1:10" ht="13.8" x14ac:dyDescent="0.25">
      <c r="A22" s="143"/>
      <c r="B22" s="143"/>
      <c r="C22" s="156"/>
      <c r="D22" s="143"/>
      <c r="E22" s="163"/>
      <c r="F22" s="143"/>
      <c r="G22" s="163"/>
      <c r="H22" s="143"/>
      <c r="J22" s="143"/>
    </row>
    <row r="23" spans="1:10" ht="15.6" thickBot="1" x14ac:dyDescent="0.3">
      <c r="A23" s="143"/>
      <c r="B23" s="157"/>
      <c r="D23" s="158" t="str" cm="1">
        <f t="array" ref="D23:E23">'17BKOSS'!F12:G12</f>
        <v>Clifford Tan</v>
      </c>
      <c r="E23" s="162">
        <v>0</v>
      </c>
      <c r="F23" s="143"/>
      <c r="G23" s="163"/>
      <c r="H23" s="143"/>
      <c r="J23" s="143"/>
    </row>
    <row r="24" spans="1:10" ht="13.8" x14ac:dyDescent="0.25">
      <c r="A24" s="143"/>
      <c r="B24" s="143"/>
      <c r="C24" s="156"/>
      <c r="D24" s="143"/>
      <c r="E24" s="141"/>
      <c r="F24" s="143"/>
      <c r="G24" s="163"/>
      <c r="H24" s="143"/>
      <c r="J24" s="143"/>
    </row>
    <row r="25" spans="1:10" ht="13.8" x14ac:dyDescent="0.25">
      <c r="A25" s="141"/>
      <c r="B25" s="143"/>
      <c r="C25" s="156"/>
      <c r="D25" s="143"/>
      <c r="E25" s="141"/>
      <c r="F25" s="143"/>
      <c r="G25" s="163"/>
      <c r="H25" s="143"/>
      <c r="J25" s="143"/>
    </row>
    <row r="26" spans="1:10" ht="15.6" thickBot="1" x14ac:dyDescent="0.3">
      <c r="A26" s="149" t="s">
        <v>139</v>
      </c>
      <c r="B26" s="153" t="str">
        <f>'17B'!AB71</f>
        <v>Clifford Tan</v>
      </c>
      <c r="C26" s="162"/>
      <c r="D26" s="143"/>
      <c r="E26" s="141"/>
      <c r="G26" s="163"/>
      <c r="H26" s="143"/>
      <c r="J26" s="143"/>
    </row>
    <row r="27" spans="1:10" ht="13.8" x14ac:dyDescent="0.25">
      <c r="A27" s="141"/>
      <c r="B27" s="164"/>
      <c r="C27" s="164"/>
      <c r="D27" s="157"/>
      <c r="E27" s="141"/>
      <c r="F27" s="157"/>
      <c r="G27" s="163"/>
      <c r="H27" s="143"/>
      <c r="J27" s="143"/>
    </row>
    <row r="28" spans="1:10" ht="16.2" thickBot="1" x14ac:dyDescent="0.35">
      <c r="A28" s="143"/>
      <c r="B28" s="143"/>
      <c r="C28" s="143"/>
      <c r="D28" s="157"/>
      <c r="E28" s="141"/>
      <c r="F28" s="157" t="str">
        <f>IF($F$1=TRUE,D37+1,"")</f>
        <v/>
      </c>
      <c r="G28" s="163"/>
      <c r="H28" s="166" t="str" cm="1">
        <f t="array" ref="H28:I28">'17BKOSS'!Q19:R19</f>
        <v>Vincent Ni</v>
      </c>
      <c r="I28" s="139">
        <v>0</v>
      </c>
      <c r="J28" s="143"/>
    </row>
    <row r="29" spans="1:10" ht="13.8" x14ac:dyDescent="0.25">
      <c r="A29" s="143"/>
      <c r="B29" s="143"/>
      <c r="C29" s="143"/>
      <c r="D29" s="157"/>
      <c r="E29" s="141"/>
      <c r="F29" s="143"/>
      <c r="G29" s="163"/>
      <c r="H29" s="167"/>
      <c r="J29" s="143"/>
    </row>
    <row r="30" spans="1:10" ht="13.8" x14ac:dyDescent="0.25">
      <c r="A30" s="143"/>
      <c r="B30" s="143"/>
      <c r="C30" s="143"/>
      <c r="D30" s="157"/>
      <c r="E30" s="141"/>
      <c r="G30" s="163"/>
      <c r="H30" s="168" t="s">
        <v>135</v>
      </c>
      <c r="J30" s="143"/>
    </row>
    <row r="31" spans="1:10" ht="15.6" thickBot="1" x14ac:dyDescent="0.3">
      <c r="A31" s="143" t="s">
        <v>140</v>
      </c>
      <c r="B31" s="153" t="str">
        <f>'17B'!AB46</f>
        <v>Toby Caldwell</v>
      </c>
      <c r="C31" s="154"/>
      <c r="D31" s="143"/>
      <c r="E31" s="141"/>
      <c r="G31" s="169"/>
      <c r="I31" s="141"/>
    </row>
    <row r="32" spans="1:10" ht="13.8" x14ac:dyDescent="0.25">
      <c r="A32" s="143"/>
      <c r="B32" s="143"/>
      <c r="C32" s="163"/>
      <c r="D32" s="143"/>
      <c r="E32" s="141"/>
      <c r="G32" s="169"/>
      <c r="I32" s="141"/>
    </row>
    <row r="33" spans="1:16" ht="13.8" x14ac:dyDescent="0.25">
      <c r="A33" s="143"/>
      <c r="B33" s="143"/>
      <c r="C33" s="163"/>
      <c r="D33" s="143"/>
      <c r="E33" s="141"/>
      <c r="F33" s="143"/>
      <c r="G33" s="163"/>
      <c r="H33" s="143"/>
      <c r="I33" s="141"/>
    </row>
    <row r="34" spans="1:16" ht="15.6" thickBot="1" x14ac:dyDescent="0.3">
      <c r="A34" s="143"/>
      <c r="B34" s="157"/>
      <c r="D34" s="158" t="str" cm="1">
        <f t="array" ref="D34:E34">'17BKOSS'!F18:G18</f>
        <v>Rafferty McKeag</v>
      </c>
      <c r="E34" s="154">
        <v>0</v>
      </c>
      <c r="F34" s="143"/>
      <c r="G34" s="163"/>
      <c r="H34" s="143"/>
      <c r="I34" s="141"/>
    </row>
    <row r="35" spans="1:16" ht="13.8" x14ac:dyDescent="0.25">
      <c r="A35" s="143"/>
      <c r="B35" s="143"/>
      <c r="C35" s="163"/>
      <c r="D35" s="143"/>
      <c r="E35" s="155"/>
      <c r="F35" s="143"/>
      <c r="G35" s="163"/>
      <c r="H35" s="143"/>
      <c r="I35" s="141"/>
    </row>
    <row r="36" spans="1:16" ht="13.8" x14ac:dyDescent="0.25">
      <c r="A36" s="141"/>
      <c r="B36" s="143"/>
      <c r="C36" s="163"/>
      <c r="D36" s="143"/>
      <c r="E36" s="159"/>
      <c r="F36" s="143"/>
      <c r="G36" s="163"/>
      <c r="H36" s="143"/>
      <c r="I36" s="141"/>
    </row>
    <row r="37" spans="1:16" ht="15.6" thickBot="1" x14ac:dyDescent="0.3">
      <c r="A37" s="149" t="s">
        <v>141</v>
      </c>
      <c r="B37" s="153" t="str">
        <f>'17B'!AA11</f>
        <v>Rafferty McKeag</v>
      </c>
      <c r="C37" s="162"/>
      <c r="D37" s="157" t="str">
        <f>IF($F$1=TRUE,D20+1,"")</f>
        <v/>
      </c>
      <c r="E37" s="169"/>
      <c r="F37" s="158" t="str" cm="1">
        <f t="array" ref="F37:G37">'17BKOSS'!Q12:R12</f>
        <v>Aaditya Singh</v>
      </c>
      <c r="G37" s="162">
        <v>0</v>
      </c>
      <c r="H37" s="157"/>
      <c r="I37" s="141"/>
      <c r="J37" s="143"/>
    </row>
    <row r="38" spans="1:16" ht="13.8" x14ac:dyDescent="0.25">
      <c r="A38" s="141"/>
      <c r="B38" s="164"/>
      <c r="C38" s="164"/>
      <c r="D38" s="157"/>
      <c r="E38" s="169"/>
      <c r="F38" s="143"/>
      <c r="G38" s="143"/>
      <c r="H38" s="157"/>
      <c r="I38" s="141"/>
      <c r="J38" s="143"/>
    </row>
    <row r="39" spans="1:16" ht="13.8" x14ac:dyDescent="0.25">
      <c r="A39" s="143"/>
      <c r="B39" s="143"/>
      <c r="C39" s="143"/>
      <c r="D39" s="157"/>
      <c r="E39" s="169"/>
      <c r="F39" s="143"/>
      <c r="G39" s="143"/>
      <c r="H39" s="157"/>
      <c r="I39" s="141"/>
      <c r="J39" s="143"/>
    </row>
    <row r="40" spans="1:16" ht="13.8" x14ac:dyDescent="0.25">
      <c r="A40" s="143"/>
      <c r="B40" s="143"/>
      <c r="C40" s="143"/>
      <c r="D40" s="143"/>
      <c r="E40" s="163"/>
      <c r="F40" s="143"/>
      <c r="I40" s="170"/>
      <c r="J40" s="143"/>
      <c r="O40" s="143"/>
      <c r="P40" s="143"/>
    </row>
    <row r="41" spans="1:16" ht="13.8" x14ac:dyDescent="0.25">
      <c r="A41" s="141"/>
      <c r="B41" s="143"/>
      <c r="C41" s="143"/>
      <c r="D41" s="157"/>
      <c r="E41" s="163"/>
      <c r="F41" s="143"/>
      <c r="G41" s="143"/>
      <c r="I41" s="170"/>
      <c r="J41" s="143"/>
      <c r="O41" s="143"/>
      <c r="P41" s="143"/>
    </row>
    <row r="42" spans="1:16" ht="15.6" thickBot="1" x14ac:dyDescent="0.3">
      <c r="A42" s="143" t="s">
        <v>142</v>
      </c>
      <c r="B42" s="153" t="str">
        <f>'17B'!AB72</f>
        <v xml:space="preserve">Bruce Tan </v>
      </c>
      <c r="C42" s="154"/>
      <c r="D42" s="143"/>
      <c r="E42" s="163"/>
      <c r="F42" s="143"/>
      <c r="G42" s="143"/>
      <c r="I42" s="141"/>
      <c r="J42" s="143"/>
      <c r="O42" s="143"/>
      <c r="P42" s="143"/>
    </row>
    <row r="43" spans="1:16" ht="13.8" x14ac:dyDescent="0.25">
      <c r="A43" s="141"/>
      <c r="B43" s="143"/>
      <c r="C43" s="163"/>
      <c r="D43" s="143"/>
      <c r="E43" s="163"/>
      <c r="F43" s="143"/>
      <c r="G43" s="143"/>
      <c r="I43" s="141"/>
      <c r="J43" s="143"/>
      <c r="O43" s="143"/>
      <c r="P43" s="143"/>
    </row>
    <row r="44" spans="1:16" ht="13.8" x14ac:dyDescent="0.25">
      <c r="A44" s="143"/>
      <c r="B44" s="143"/>
      <c r="C44" s="163"/>
      <c r="D44" s="143"/>
      <c r="E44" s="163"/>
      <c r="F44" s="143"/>
      <c r="G44" s="143"/>
      <c r="I44" s="141"/>
      <c r="J44" s="143"/>
      <c r="O44" s="143"/>
      <c r="P44" s="143"/>
    </row>
    <row r="45" spans="1:16" ht="15.6" thickBot="1" x14ac:dyDescent="0.3">
      <c r="A45" s="143"/>
      <c r="B45" s="157"/>
      <c r="D45" s="158" t="str" cm="1">
        <f t="array" ref="D45:E45">'17BKOSS'!F24:G24</f>
        <v>Aaditya Singh</v>
      </c>
      <c r="E45" s="162">
        <v>0</v>
      </c>
      <c r="F45" s="143"/>
      <c r="G45" s="171"/>
      <c r="H45" s="149"/>
      <c r="I45" s="143"/>
      <c r="J45" s="143"/>
    </row>
    <row r="46" spans="1:16" ht="13.8" x14ac:dyDescent="0.25">
      <c r="A46" s="143"/>
      <c r="B46" s="143"/>
      <c r="C46" s="163"/>
      <c r="D46" s="143"/>
      <c r="E46" s="141"/>
      <c r="F46" s="143"/>
      <c r="J46" s="172"/>
    </row>
    <row r="47" spans="1:16" ht="13.8" x14ac:dyDescent="0.25">
      <c r="A47" s="160"/>
      <c r="B47" s="143"/>
      <c r="C47" s="163"/>
      <c r="D47" s="143"/>
      <c r="E47" s="141"/>
      <c r="J47" s="143"/>
    </row>
    <row r="48" spans="1:16" ht="15.6" thickBot="1" x14ac:dyDescent="0.3">
      <c r="A48" s="149" t="s">
        <v>143</v>
      </c>
      <c r="B48" s="161" t="str">
        <f>'17B'!AA27</f>
        <v>Aaditya Singh</v>
      </c>
      <c r="C48" s="162"/>
      <c r="D48" s="143"/>
      <c r="E48" s="141"/>
      <c r="J48" s="143"/>
    </row>
    <row r="49" spans="1:9" ht="13.8" x14ac:dyDescent="0.25">
      <c r="A49" s="160"/>
      <c r="B49" s="164"/>
      <c r="C49" s="141"/>
      <c r="D49" s="143"/>
      <c r="E49" s="141"/>
      <c r="H49" s="143"/>
      <c r="I49" s="171"/>
    </row>
    <row r="50" spans="1:9" ht="13.8" x14ac:dyDescent="0.25">
      <c r="A50" s="143"/>
      <c r="B50" s="143"/>
      <c r="C50" s="141"/>
      <c r="D50" s="143"/>
      <c r="E50" s="141"/>
      <c r="F50" s="143"/>
    </row>
  </sheetData>
  <mergeCells count="3">
    <mergeCell ref="A1:I1"/>
    <mergeCell ref="D3:F3"/>
    <mergeCell ref="K7:L8"/>
  </mergeCells>
  <hyperlinks>
    <hyperlink ref="K7:L8" location="Contents!A1" display="Contents " xr:uid="{D989AB86-06BB-2F43-92A1-F97DE6BA94F8}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36107-DEFD-604D-8D27-A6A9F1543724}">
  <sheetPr>
    <tabColor theme="8" tint="0.39997558519241921"/>
  </sheetPr>
  <dimension ref="A2:R24"/>
  <sheetViews>
    <sheetView workbookViewId="0">
      <selection activeCell="M21" sqref="M21:N22"/>
    </sheetView>
  </sheetViews>
  <sheetFormatPr defaultColWidth="11.19921875" defaultRowHeight="15.6" x14ac:dyDescent="0.3"/>
  <cols>
    <col min="8" max="8" width="10.5" customWidth="1"/>
    <col min="9" max="9" width="6.296875" hidden="1" customWidth="1"/>
  </cols>
  <sheetData>
    <row r="2" spans="1:18" ht="16.2" thickBot="1" x14ac:dyDescent="0.35"/>
    <row r="3" spans="1:18" ht="16.2" thickBot="1" x14ac:dyDescent="0.35">
      <c r="A3" s="119" t="s">
        <v>121</v>
      </c>
      <c r="B3" s="120">
        <v>1</v>
      </c>
      <c r="C3" s="121">
        <v>2</v>
      </c>
      <c r="D3" s="121">
        <v>3</v>
      </c>
      <c r="E3" s="122">
        <v>4</v>
      </c>
      <c r="F3" s="119">
        <v>5</v>
      </c>
      <c r="G3" s="83" t="s">
        <v>122</v>
      </c>
      <c r="H3" s="123"/>
      <c r="L3" s="119" t="s">
        <v>123</v>
      </c>
      <c r="M3" s="120">
        <v>1</v>
      </c>
      <c r="N3" s="121">
        <v>2</v>
      </c>
      <c r="O3" s="121">
        <v>3</v>
      </c>
      <c r="P3" s="122">
        <v>4</v>
      </c>
      <c r="Q3" s="119">
        <v>5</v>
      </c>
      <c r="R3" s="83" t="s">
        <v>122</v>
      </c>
    </row>
    <row r="4" spans="1:18" ht="16.2" thickBot="1" x14ac:dyDescent="0.35">
      <c r="A4" s="124" t="str">
        <f>'17BKO'!B9</f>
        <v>Vincent Ni</v>
      </c>
      <c r="B4" s="125">
        <v>11</v>
      </c>
      <c r="C4" s="126">
        <v>11</v>
      </c>
      <c r="D4" s="126">
        <v>11</v>
      </c>
      <c r="E4" s="126"/>
      <c r="F4" s="127"/>
      <c r="G4" s="128">
        <f>SUM(IF(B4&gt;B5,1,0),IF(C4&gt;C5,1,0),IF(D4&gt;D5,1,0),IF(E4&gt;E5,1,0),IF(F4&gt;F5,1,0))</f>
        <v>3</v>
      </c>
      <c r="H4" s="123"/>
      <c r="L4" s="124" t="str">
        <f>F6</f>
        <v>Vincent Ni</v>
      </c>
      <c r="M4" s="125">
        <v>11</v>
      </c>
      <c r="N4" s="126">
        <v>9</v>
      </c>
      <c r="O4" s="126">
        <v>11</v>
      </c>
      <c r="P4" s="126">
        <v>13</v>
      </c>
      <c r="Q4" s="127">
        <v>11</v>
      </c>
      <c r="R4" s="128">
        <f>SUM(IF(M4&gt;M5,1,0),IF(N4&gt;N5,1,0),IF(O4&gt;O5,1,0),IF(P4&gt;P5,1,0),IF(Q4&gt;Q5,1,0))</f>
        <v>3</v>
      </c>
    </row>
    <row r="5" spans="1:18" ht="16.8" thickTop="1" thickBot="1" x14ac:dyDescent="0.35">
      <c r="A5" s="129" t="str">
        <f>'17BKO'!B15</f>
        <v>Belal Abdelaal</v>
      </c>
      <c r="B5" s="130">
        <v>7</v>
      </c>
      <c r="C5" s="131">
        <v>9</v>
      </c>
      <c r="D5" s="131">
        <v>6</v>
      </c>
      <c r="E5" s="131"/>
      <c r="F5" s="132"/>
      <c r="G5" s="26">
        <f>SUM(IF(B5&gt;B4,1,0),IF(C5&gt;C4,1,0),IF(D5&gt;D4,1,0),IF(E5&gt;E4,1,0),IF(F5&gt;F4,1,0))</f>
        <v>0</v>
      </c>
      <c r="H5" s="123"/>
      <c r="L5" s="129" t="str">
        <f>F12</f>
        <v>Clifford Tan</v>
      </c>
      <c r="M5" s="130">
        <v>9</v>
      </c>
      <c r="N5" s="131">
        <v>11</v>
      </c>
      <c r="O5" s="131">
        <v>5</v>
      </c>
      <c r="P5" s="131">
        <v>15</v>
      </c>
      <c r="Q5" s="132">
        <v>6</v>
      </c>
      <c r="R5" s="26">
        <f>SUM(IF(M5&gt;M4,1,0),IF(N5&gt;N4,1,0),IF(O5&gt;O4,1,0),IF(P5&gt;P4,1,0),IF(Q5&gt;Q4,1,0))</f>
        <v>2</v>
      </c>
    </row>
    <row r="6" spans="1:18" ht="16.2" thickBot="1" x14ac:dyDescent="0.35">
      <c r="A6" s="237"/>
      <c r="B6" s="237"/>
      <c r="C6" s="237"/>
      <c r="D6" s="238"/>
      <c r="E6" s="133" t="s">
        <v>124</v>
      </c>
      <c r="F6" s="239" t="str">
        <f>_xlfn.XLOOKUP(I12,G4:G5,A4:A5)</f>
        <v>Vincent Ni</v>
      </c>
      <c r="G6" s="240"/>
      <c r="H6" s="123"/>
      <c r="L6" s="237"/>
      <c r="M6" s="237"/>
      <c r="N6" s="237"/>
      <c r="O6" s="238"/>
      <c r="P6" s="133" t="s">
        <v>124</v>
      </c>
      <c r="Q6" s="239" t="str">
        <f>_xlfn.XLOOKUP(I12,R4:R5,L4:L5,)</f>
        <v>Vincent Ni</v>
      </c>
      <c r="R6" s="240"/>
    </row>
    <row r="8" spans="1:18" ht="16.2" thickBot="1" x14ac:dyDescent="0.35"/>
    <row r="9" spans="1:18" ht="16.2" thickBot="1" x14ac:dyDescent="0.35">
      <c r="A9" s="119" t="s">
        <v>125</v>
      </c>
      <c r="B9" s="120">
        <v>1</v>
      </c>
      <c r="C9" s="121">
        <v>2</v>
      </c>
      <c r="D9" s="121">
        <v>3</v>
      </c>
      <c r="E9" s="121">
        <v>4</v>
      </c>
      <c r="F9" s="119">
        <v>5</v>
      </c>
      <c r="G9" s="83" t="s">
        <v>122</v>
      </c>
      <c r="L9" s="119" t="s">
        <v>126</v>
      </c>
      <c r="M9" s="120">
        <v>1</v>
      </c>
      <c r="N9" s="121">
        <v>2</v>
      </c>
      <c r="O9" s="121">
        <v>3</v>
      </c>
      <c r="P9" s="122">
        <v>4</v>
      </c>
      <c r="Q9" s="119">
        <v>5</v>
      </c>
      <c r="R9" s="83" t="s">
        <v>122</v>
      </c>
    </row>
    <row r="10" spans="1:18" ht="16.2" thickBot="1" x14ac:dyDescent="0.35">
      <c r="A10" s="127" t="str">
        <f>'17BKO'!B20</f>
        <v>Christopher Allsop</v>
      </c>
      <c r="B10" s="134">
        <v>7</v>
      </c>
      <c r="C10" s="126">
        <v>11</v>
      </c>
      <c r="D10" s="126">
        <v>4</v>
      </c>
      <c r="E10" s="126"/>
      <c r="F10" s="124"/>
      <c r="G10" s="135">
        <f>SUM(IF(B10&gt;B11,1,0),IF(C10&gt;C11,1,0),IF(D10&gt;D11,1,0),IF(E10&gt;E11,1,0),IF(F10&gt;F11,1,0))</f>
        <v>0</v>
      </c>
      <c r="L10" s="124" t="str">
        <f>F18</f>
        <v>Rafferty McKeag</v>
      </c>
      <c r="M10" s="125">
        <v>3</v>
      </c>
      <c r="N10" s="126">
        <v>8</v>
      </c>
      <c r="O10" s="126">
        <v>7</v>
      </c>
      <c r="P10" s="126"/>
      <c r="Q10" s="127"/>
      <c r="R10" s="128">
        <f>SUM(IF(M10&gt;M11,1,0),IF(N10&gt;N11,1,0),IF(O10&gt;O11,1,0),IF(P10&gt;P11,1,0),IF(Q10&gt;Q11,1,0))</f>
        <v>0</v>
      </c>
    </row>
    <row r="11" spans="1:18" ht="16.8" thickTop="1" thickBot="1" x14ac:dyDescent="0.35">
      <c r="A11" s="129" t="str">
        <f>'17BKO'!B26</f>
        <v>Clifford Tan</v>
      </c>
      <c r="B11" s="130">
        <v>11</v>
      </c>
      <c r="C11" s="131">
        <v>13</v>
      </c>
      <c r="D11" s="131">
        <v>11</v>
      </c>
      <c r="E11" s="131"/>
      <c r="F11" s="136"/>
      <c r="G11" s="24">
        <f>SUM(IF(B11&gt;B10,1,0),IF(C11&gt;C10,1,0),IF(D11&gt;D10,1,0),IF(E11&gt;E10,1,0),IF(F11&gt;F10,1,0))</f>
        <v>3</v>
      </c>
      <c r="L11" s="129" t="str">
        <f>F24</f>
        <v>Aaditya Singh</v>
      </c>
      <c r="M11" s="130">
        <v>11</v>
      </c>
      <c r="N11" s="131">
        <v>11</v>
      </c>
      <c r="O11" s="131">
        <v>11</v>
      </c>
      <c r="P11" s="131"/>
      <c r="Q11" s="132"/>
      <c r="R11" s="26">
        <f>SUM(IF(M11&gt;M10,1,0),IF(N11&gt;N10,1,0),IF(O11&gt;O10,1,0),IF(P11&gt;P10,1,0),IF(Q11&gt;Q10,1,0))</f>
        <v>3</v>
      </c>
    </row>
    <row r="12" spans="1:18" ht="16.2" thickBot="1" x14ac:dyDescent="0.35">
      <c r="A12" s="237"/>
      <c r="B12" s="237"/>
      <c r="C12" s="237"/>
      <c r="D12" s="238"/>
      <c r="E12" s="133" t="s">
        <v>124</v>
      </c>
      <c r="F12" s="241" t="str">
        <f>_xlfn.XLOOKUP(I12,G10:G11,A10:A11)</f>
        <v>Clifford Tan</v>
      </c>
      <c r="G12" s="242"/>
      <c r="I12">
        <v>3</v>
      </c>
      <c r="L12" s="237"/>
      <c r="M12" s="237"/>
      <c r="N12" s="237"/>
      <c r="O12" s="238"/>
      <c r="P12" s="133" t="s">
        <v>124</v>
      </c>
      <c r="Q12" s="239" t="str">
        <f>_xlfn.XLOOKUP(I12,R10:R11,L10:L11)</f>
        <v>Aaditya Singh</v>
      </c>
      <c r="R12" s="240"/>
    </row>
    <row r="14" spans="1:18" ht="16.2" thickBot="1" x14ac:dyDescent="0.35">
      <c r="G14" s="15"/>
    </row>
    <row r="15" spans="1:18" ht="16.2" thickBot="1" x14ac:dyDescent="0.35">
      <c r="A15" s="119" t="s">
        <v>127</v>
      </c>
      <c r="B15" s="120">
        <v>1</v>
      </c>
      <c r="C15" s="121">
        <v>2</v>
      </c>
      <c r="D15" s="121">
        <v>3</v>
      </c>
      <c r="E15" s="121">
        <v>4</v>
      </c>
      <c r="F15" s="119">
        <v>5</v>
      </c>
      <c r="G15" s="25" t="s">
        <v>122</v>
      </c>
    </row>
    <row r="16" spans="1:18" ht="16.2" thickBot="1" x14ac:dyDescent="0.35">
      <c r="A16" s="124" t="str">
        <f>'17BKO'!B31</f>
        <v>Toby Caldwell</v>
      </c>
      <c r="B16" s="125">
        <v>11</v>
      </c>
      <c r="C16" s="126">
        <v>7</v>
      </c>
      <c r="D16" s="126">
        <v>5</v>
      </c>
      <c r="E16" s="126">
        <v>11</v>
      </c>
      <c r="F16" s="124">
        <v>8</v>
      </c>
      <c r="G16" s="135">
        <f>SUM(IF(B16&gt;B17,1,0),IF(C16&gt;C17,1,0),IF(D16&gt;D17,1,0),IF(E16&gt;E17,1,0),IF(F16&gt;F17,1,0))</f>
        <v>2</v>
      </c>
      <c r="L16" s="119" t="s">
        <v>128</v>
      </c>
      <c r="M16" s="120">
        <v>1</v>
      </c>
      <c r="N16" s="121">
        <v>2</v>
      </c>
      <c r="O16" s="121">
        <v>3</v>
      </c>
      <c r="P16" s="122">
        <v>4</v>
      </c>
      <c r="Q16" s="119">
        <v>5</v>
      </c>
      <c r="R16" s="83" t="s">
        <v>122</v>
      </c>
    </row>
    <row r="17" spans="1:18" ht="16.8" thickTop="1" thickBot="1" x14ac:dyDescent="0.35">
      <c r="A17" s="137" t="str">
        <f>'17BKO'!B37</f>
        <v>Rafferty McKeag</v>
      </c>
      <c r="B17" s="138">
        <v>8</v>
      </c>
      <c r="C17" s="131">
        <v>11</v>
      </c>
      <c r="D17" s="131">
        <v>11</v>
      </c>
      <c r="E17" s="131">
        <v>5</v>
      </c>
      <c r="F17" s="136">
        <v>11</v>
      </c>
      <c r="G17" s="24">
        <f>SUM(IF(B17&gt;B16,1,0),IF(C17&gt;C16,1,0),IF(D17&gt;D16,1,0),IF(E17&gt;E16,1,0),IF(F17&gt;F16,1,0))</f>
        <v>3</v>
      </c>
      <c r="L17" s="124" t="str">
        <f>Q6</f>
        <v>Vincent Ni</v>
      </c>
      <c r="M17" s="125">
        <v>11</v>
      </c>
      <c r="N17" s="126">
        <v>11</v>
      </c>
      <c r="O17" s="126">
        <v>8</v>
      </c>
      <c r="P17" s="126">
        <v>11</v>
      </c>
      <c r="Q17" s="127"/>
      <c r="R17" s="128">
        <f>SUM(IF(M17&gt;M18,1,0),IF(N17&gt;N18,1,0),IF(O17&gt;O18,1,0),IF(P17&gt;P18,1,0),IF(Q17&gt;Q18,1,0))</f>
        <v>3</v>
      </c>
    </row>
    <row r="18" spans="1:18" ht="16.2" thickBot="1" x14ac:dyDescent="0.35">
      <c r="A18" s="237"/>
      <c r="B18" s="237"/>
      <c r="C18" s="237"/>
      <c r="D18" s="238"/>
      <c r="E18" s="133" t="s">
        <v>124</v>
      </c>
      <c r="F18" s="241" t="str">
        <f>_xlfn.XLOOKUP(I12,G16:G17,A16:A17)</f>
        <v>Rafferty McKeag</v>
      </c>
      <c r="G18" s="242"/>
      <c r="L18" s="129" t="str">
        <f>Q12</f>
        <v>Aaditya Singh</v>
      </c>
      <c r="M18" s="130">
        <v>4</v>
      </c>
      <c r="N18" s="131">
        <v>9</v>
      </c>
      <c r="O18" s="131">
        <v>11</v>
      </c>
      <c r="P18" s="131">
        <v>5</v>
      </c>
      <c r="Q18" s="132"/>
      <c r="R18" s="26">
        <f>SUM(IF(M18&gt;M17,1,0),IF(N18&gt;N17,1,0),IF(O18&gt;O17,1,0),IF(P18&gt;P17,1,0),IF(Q18&gt;Q17,1,0))</f>
        <v>1</v>
      </c>
    </row>
    <row r="19" spans="1:18" ht="16.2" thickBot="1" x14ac:dyDescent="0.35">
      <c r="L19" s="237"/>
      <c r="M19" s="237"/>
      <c r="N19" s="237"/>
      <c r="O19" s="238"/>
      <c r="P19" s="133" t="s">
        <v>124</v>
      </c>
      <c r="Q19" s="239" t="str">
        <f>_xlfn.XLOOKUP(I12,R17:R18,L17:L18)</f>
        <v>Vincent Ni</v>
      </c>
      <c r="R19" s="240"/>
    </row>
    <row r="20" spans="1:18" ht="16.2" thickBot="1" x14ac:dyDescent="0.35"/>
    <row r="21" spans="1:18" ht="16.2" thickBot="1" x14ac:dyDescent="0.35">
      <c r="A21" s="119" t="s">
        <v>129</v>
      </c>
      <c r="B21" s="120">
        <v>1</v>
      </c>
      <c r="C21" s="121">
        <v>2</v>
      </c>
      <c r="D21" s="121">
        <v>3</v>
      </c>
      <c r="E21" s="121">
        <v>4</v>
      </c>
      <c r="F21" s="119">
        <v>5</v>
      </c>
      <c r="G21" s="83" t="s">
        <v>122</v>
      </c>
      <c r="M21" s="243" t="s">
        <v>186</v>
      </c>
      <c r="N21" s="243"/>
    </row>
    <row r="22" spans="1:18" ht="16.2" thickBot="1" x14ac:dyDescent="0.35">
      <c r="A22" s="124" t="str">
        <f>'17BKO'!B42</f>
        <v xml:space="preserve">Bruce Tan </v>
      </c>
      <c r="B22" s="125">
        <v>14</v>
      </c>
      <c r="C22" s="126">
        <v>7</v>
      </c>
      <c r="D22" s="126">
        <v>5</v>
      </c>
      <c r="E22" s="126">
        <v>8</v>
      </c>
      <c r="F22" s="124"/>
      <c r="G22" s="135">
        <f>SUM(IF(B22&gt;B23,1,0),IF(C22&gt;C23,1,0),IF(D22&gt;D23,1,0),IF(E22&gt;E23,1,0),IF(F22&gt;F23,1,0))</f>
        <v>1</v>
      </c>
      <c r="M22" s="243"/>
      <c r="N22" s="243"/>
    </row>
    <row r="23" spans="1:18" ht="16.8" thickTop="1" thickBot="1" x14ac:dyDescent="0.35">
      <c r="A23" s="137" t="str">
        <f>'17BKO'!B48</f>
        <v>Aaditya Singh</v>
      </c>
      <c r="B23" s="138">
        <v>12</v>
      </c>
      <c r="C23" s="131">
        <v>11</v>
      </c>
      <c r="D23" s="131">
        <v>11</v>
      </c>
      <c r="E23" s="131">
        <v>11</v>
      </c>
      <c r="F23" s="132"/>
      <c r="G23" s="24">
        <f>SUM(IF(B23&gt;B22,1,0),IF(C23&gt;C22,1,0),IF(D23&gt;D22,1,0),IF(E23&gt;E22,1,0),IF(F23&gt;F22,1,0))</f>
        <v>3</v>
      </c>
    </row>
    <row r="24" spans="1:18" ht="16.2" thickBot="1" x14ac:dyDescent="0.35">
      <c r="A24" s="237"/>
      <c r="B24" s="237"/>
      <c r="C24" s="237"/>
      <c r="D24" s="238"/>
      <c r="E24" s="133" t="s">
        <v>124</v>
      </c>
      <c r="F24" s="241" t="str">
        <f>_xlfn.XLOOKUP(I12,G22:G23,A22:A23)</f>
        <v>Aaditya Singh</v>
      </c>
      <c r="G24" s="242"/>
    </row>
  </sheetData>
  <mergeCells count="15">
    <mergeCell ref="A18:D18"/>
    <mergeCell ref="F18:G18"/>
    <mergeCell ref="L19:O19"/>
    <mergeCell ref="Q19:R19"/>
    <mergeCell ref="A24:D24"/>
    <mergeCell ref="F24:G24"/>
    <mergeCell ref="M21:N22"/>
    <mergeCell ref="A6:D6"/>
    <mergeCell ref="F6:G6"/>
    <mergeCell ref="L6:O6"/>
    <mergeCell ref="Q6:R6"/>
    <mergeCell ref="A12:D12"/>
    <mergeCell ref="F12:G12"/>
    <mergeCell ref="L12:O12"/>
    <mergeCell ref="Q12:R12"/>
  </mergeCells>
  <hyperlinks>
    <hyperlink ref="M21:N22" location="Contents!A1" display="Contents " xr:uid="{06AAAF83-E5ED-094C-A313-D50DB017520E}"/>
  </hyperlinks>
  <pageMargins left="0.7" right="0.7" top="0.75" bottom="0.75" header="0.3" footer="0.3"/>
  <pageSetup paperSize="9" orientation="portrait" horizontalDpi="0" verticalDpi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88739-774C-7B49-83CA-0E1B275D3E04}">
  <sheetPr>
    <tabColor theme="8" tint="0.39997558519241921"/>
  </sheetPr>
  <dimension ref="A2:R24"/>
  <sheetViews>
    <sheetView workbookViewId="0">
      <selection activeCell="P18" sqref="P18"/>
    </sheetView>
  </sheetViews>
  <sheetFormatPr defaultColWidth="11.19921875" defaultRowHeight="15.6" x14ac:dyDescent="0.3"/>
  <cols>
    <col min="8" max="8" width="10.5" customWidth="1"/>
    <col min="9" max="9" width="6.296875" hidden="1" customWidth="1"/>
  </cols>
  <sheetData>
    <row r="2" spans="1:18" ht="16.2" thickBot="1" x14ac:dyDescent="0.35"/>
    <row r="3" spans="1:18" ht="16.2" thickBot="1" x14ac:dyDescent="0.35">
      <c r="A3" s="119" t="s">
        <v>121</v>
      </c>
      <c r="B3" s="120">
        <v>1</v>
      </c>
      <c r="C3" s="121">
        <v>2</v>
      </c>
      <c r="D3" s="121">
        <v>3</v>
      </c>
      <c r="E3" s="122">
        <v>4</v>
      </c>
      <c r="F3" s="119">
        <v>5</v>
      </c>
      <c r="G3" s="83" t="s">
        <v>122</v>
      </c>
      <c r="H3" s="123"/>
      <c r="L3" s="119" t="s">
        <v>123</v>
      </c>
      <c r="M3" s="120">
        <v>1</v>
      </c>
      <c r="N3" s="121">
        <v>2</v>
      </c>
      <c r="O3" s="121">
        <v>3</v>
      </c>
      <c r="P3" s="122">
        <v>4</v>
      </c>
      <c r="Q3" s="119">
        <v>5</v>
      </c>
      <c r="R3" s="83" t="s">
        <v>122</v>
      </c>
    </row>
    <row r="4" spans="1:18" ht="16.2" thickBot="1" x14ac:dyDescent="0.35">
      <c r="A4" s="124" t="str">
        <f>'17BCONKO'!B9</f>
        <v>Luke Ferris</v>
      </c>
      <c r="B4" s="125"/>
      <c r="C4" s="126"/>
      <c r="D4" s="126"/>
      <c r="E4" s="126"/>
      <c r="F4" s="127"/>
      <c r="G4" s="128">
        <f>SUM(IF(B4&gt;B5,1,0),IF(C4&gt;C5,1,0),IF(D4&gt;D5,1,0),IF(E4&gt;E5,1,0),IF(F4&gt;F5,1,0))</f>
        <v>0</v>
      </c>
      <c r="H4" s="123"/>
      <c r="L4" s="124" t="str">
        <f>F6</f>
        <v>Luke Ferris</v>
      </c>
      <c r="M4" s="125">
        <v>9</v>
      </c>
      <c r="N4" s="126">
        <v>7</v>
      </c>
      <c r="O4" s="126">
        <v>11</v>
      </c>
      <c r="P4" s="126">
        <v>8</v>
      </c>
      <c r="Q4" s="127"/>
      <c r="R4" s="128">
        <f>SUM(IF(M4&gt;M5,1,0),IF(N4&gt;N5,1,0),IF(O4&gt;O5,1,0),IF(P4&gt;P5,1,0),IF(Q4&gt;Q5,1,0))</f>
        <v>1</v>
      </c>
    </row>
    <row r="5" spans="1:18" ht="16.8" thickTop="1" thickBot="1" x14ac:dyDescent="0.35">
      <c r="A5" s="129" t="s">
        <v>144</v>
      </c>
      <c r="B5" s="130"/>
      <c r="C5" s="131"/>
      <c r="D5" s="131"/>
      <c r="E5" s="131"/>
      <c r="F5" s="132"/>
      <c r="G5" s="26">
        <f>SUM(IF(B5&gt;B4,1,0),IF(C5&gt;C4,1,0),IF(D5&gt;D4,1,0),IF(E5&gt;E4,1,0),IF(F5&gt;F4,1,0))</f>
        <v>0</v>
      </c>
      <c r="H5" s="123"/>
      <c r="L5" s="129" t="str">
        <f>F12</f>
        <v>Harrison Yeun</v>
      </c>
      <c r="M5" s="130">
        <v>11</v>
      </c>
      <c r="N5" s="131">
        <v>11</v>
      </c>
      <c r="O5" s="131">
        <v>7</v>
      </c>
      <c r="P5" s="131">
        <v>11</v>
      </c>
      <c r="Q5" s="132"/>
      <c r="R5" s="26">
        <f>SUM(IF(M5&gt;M4,1,0),IF(N5&gt;N4,1,0),IF(O5&gt;O4,1,0),IF(P5&gt;P4,1,0),IF(Q5&gt;Q4,1,0))</f>
        <v>3</v>
      </c>
    </row>
    <row r="6" spans="1:18" ht="16.2" thickBot="1" x14ac:dyDescent="0.35">
      <c r="A6" s="237"/>
      <c r="B6" s="237"/>
      <c r="C6" s="237"/>
      <c r="D6" s="238"/>
      <c r="E6" s="133" t="s">
        <v>124</v>
      </c>
      <c r="F6" s="239" t="str">
        <f>A4</f>
        <v>Luke Ferris</v>
      </c>
      <c r="G6" s="240"/>
      <c r="H6" s="123"/>
      <c r="L6" s="237"/>
      <c r="M6" s="237"/>
      <c r="N6" s="237"/>
      <c r="O6" s="238"/>
      <c r="P6" s="133" t="s">
        <v>124</v>
      </c>
      <c r="Q6" s="239" t="str">
        <f>_xlfn.XLOOKUP(I12,R4:R5,L4:L5,)</f>
        <v>Harrison Yeun</v>
      </c>
      <c r="R6" s="240"/>
    </row>
    <row r="8" spans="1:18" ht="16.2" thickBot="1" x14ac:dyDescent="0.35"/>
    <row r="9" spans="1:18" ht="16.2" thickBot="1" x14ac:dyDescent="0.35">
      <c r="A9" s="119" t="s">
        <v>125</v>
      </c>
      <c r="B9" s="120">
        <v>1</v>
      </c>
      <c r="C9" s="121">
        <v>2</v>
      </c>
      <c r="D9" s="121">
        <v>3</v>
      </c>
      <c r="E9" s="121">
        <v>4</v>
      </c>
      <c r="F9" s="119">
        <v>5</v>
      </c>
      <c r="G9" s="83" t="s">
        <v>122</v>
      </c>
      <c r="L9" s="119" t="s">
        <v>126</v>
      </c>
      <c r="M9" s="120">
        <v>1</v>
      </c>
      <c r="N9" s="121">
        <v>2</v>
      </c>
      <c r="O9" s="121">
        <v>3</v>
      </c>
      <c r="P9" s="122">
        <v>4</v>
      </c>
      <c r="Q9" s="119">
        <v>5</v>
      </c>
      <c r="R9" s="83" t="s">
        <v>122</v>
      </c>
    </row>
    <row r="10" spans="1:18" ht="16.2" thickBot="1" x14ac:dyDescent="0.35">
      <c r="A10" s="127" t="str">
        <f>'17BCONKO'!B20</f>
        <v>Alex Browne</v>
      </c>
      <c r="B10" s="134">
        <v>11</v>
      </c>
      <c r="C10" s="126">
        <v>6</v>
      </c>
      <c r="D10" s="126">
        <v>6</v>
      </c>
      <c r="E10" s="126">
        <v>7</v>
      </c>
      <c r="F10" s="124"/>
      <c r="G10" s="135">
        <f>SUM(IF(B10&gt;B11,1,0),IF(C10&gt;C11,1,0),IF(D10&gt;D11,1,0),IF(E10&gt;E11,1,0),IF(F10&gt;F11,1,0))</f>
        <v>1</v>
      </c>
      <c r="L10" s="124" t="str">
        <f>F18</f>
        <v>Conor Sheehan</v>
      </c>
      <c r="M10" s="125">
        <v>11</v>
      </c>
      <c r="N10" s="126">
        <v>11</v>
      </c>
      <c r="O10" s="126">
        <v>11</v>
      </c>
      <c r="P10" s="126"/>
      <c r="Q10" s="127"/>
      <c r="R10" s="128">
        <f>SUM(IF(M10&gt;M11,1,0),IF(N10&gt;N11,1,0),IF(O10&gt;O11,1,0),IF(P10&gt;P11,1,0),IF(Q10&gt;Q11,1,0))</f>
        <v>3</v>
      </c>
    </row>
    <row r="11" spans="1:18" ht="16.8" thickTop="1" thickBot="1" x14ac:dyDescent="0.35">
      <c r="A11" s="129" t="str">
        <f>'17BCONKO'!B26</f>
        <v>Harrison Yeun</v>
      </c>
      <c r="B11" s="130">
        <v>7</v>
      </c>
      <c r="C11" s="131">
        <v>11</v>
      </c>
      <c r="D11" s="131">
        <v>11</v>
      </c>
      <c r="E11" s="131">
        <v>11</v>
      </c>
      <c r="F11" s="136"/>
      <c r="G11" s="24">
        <f>SUM(IF(B11&gt;B10,1,0),IF(C11&gt;C10,1,0),IF(D11&gt;D10,1,0),IF(E11&gt;E10,1,0),IF(F11&gt;F10,1,0))</f>
        <v>3</v>
      </c>
      <c r="L11" s="129" t="str">
        <f>F24</f>
        <v>Albert Radkin</v>
      </c>
      <c r="M11" s="130">
        <v>7</v>
      </c>
      <c r="N11" s="131">
        <v>7</v>
      </c>
      <c r="O11" s="131">
        <v>2</v>
      </c>
      <c r="P11" s="131"/>
      <c r="Q11" s="132"/>
      <c r="R11" s="26">
        <f>SUM(IF(M11&gt;M10,1,0),IF(N11&gt;N10,1,0),IF(O11&gt;O10,1,0),IF(P11&gt;P10,1,0),IF(Q11&gt;Q10,1,0))</f>
        <v>0</v>
      </c>
    </row>
    <row r="12" spans="1:18" ht="16.2" thickBot="1" x14ac:dyDescent="0.35">
      <c r="A12" s="237"/>
      <c r="B12" s="237"/>
      <c r="C12" s="237"/>
      <c r="D12" s="238"/>
      <c r="E12" s="133" t="s">
        <v>124</v>
      </c>
      <c r="F12" s="241" t="str">
        <f>_xlfn.XLOOKUP(I12,G10:G11,A10:A11)</f>
        <v>Harrison Yeun</v>
      </c>
      <c r="G12" s="242"/>
      <c r="I12">
        <v>3</v>
      </c>
      <c r="L12" s="237"/>
      <c r="M12" s="237"/>
      <c r="N12" s="237"/>
      <c r="O12" s="238"/>
      <c r="P12" s="133" t="s">
        <v>124</v>
      </c>
      <c r="Q12" s="239" t="str">
        <f>_xlfn.XLOOKUP(I12,R10:R11,L10:L11)</f>
        <v>Conor Sheehan</v>
      </c>
      <c r="R12" s="240"/>
    </row>
    <row r="14" spans="1:18" ht="16.2" thickBot="1" x14ac:dyDescent="0.35">
      <c r="G14" s="15"/>
    </row>
    <row r="15" spans="1:18" ht="16.2" thickBot="1" x14ac:dyDescent="0.35">
      <c r="A15" s="119" t="s">
        <v>127</v>
      </c>
      <c r="B15" s="120">
        <v>1</v>
      </c>
      <c r="C15" s="121">
        <v>2</v>
      </c>
      <c r="D15" s="121">
        <v>3</v>
      </c>
      <c r="E15" s="121">
        <v>4</v>
      </c>
      <c r="F15" s="119">
        <v>5</v>
      </c>
      <c r="G15" s="25" t="s">
        <v>122</v>
      </c>
    </row>
    <row r="16" spans="1:18" ht="16.2" thickBot="1" x14ac:dyDescent="0.35">
      <c r="A16" s="124" t="str">
        <f>'17BCONKO'!B31</f>
        <v>Oisin O hOgain</v>
      </c>
      <c r="B16" s="125">
        <v>7</v>
      </c>
      <c r="C16" s="126">
        <v>8</v>
      </c>
      <c r="D16" s="126">
        <v>6</v>
      </c>
      <c r="E16" s="126"/>
      <c r="F16" s="124"/>
      <c r="G16" s="135">
        <f>SUM(IF(B16&gt;B17,1,0),IF(C16&gt;C17,1,0),IF(D16&gt;D17,1,0),IF(E16&gt;E17,1,0),IF(F16&gt;F17,1,0))</f>
        <v>0</v>
      </c>
      <c r="L16" s="119" t="s">
        <v>128</v>
      </c>
      <c r="M16" s="120">
        <v>1</v>
      </c>
      <c r="N16" s="121">
        <v>2</v>
      </c>
      <c r="O16" s="121">
        <v>3</v>
      </c>
      <c r="P16" s="122">
        <v>4</v>
      </c>
      <c r="Q16" s="119">
        <v>5</v>
      </c>
      <c r="R16" s="83" t="s">
        <v>122</v>
      </c>
    </row>
    <row r="17" spans="1:18" ht="16.8" thickTop="1" thickBot="1" x14ac:dyDescent="0.35">
      <c r="A17" s="137" t="str">
        <f>'17BCONKO'!B37</f>
        <v>Conor Sheehan</v>
      </c>
      <c r="B17" s="138">
        <v>11</v>
      </c>
      <c r="C17" s="131">
        <v>11</v>
      </c>
      <c r="D17" s="131">
        <v>11</v>
      </c>
      <c r="E17" s="131"/>
      <c r="F17" s="136"/>
      <c r="G17" s="24">
        <f>SUM(IF(B17&gt;B16,1,0),IF(C17&gt;C16,1,0),IF(D17&gt;D16,1,0),IF(E17&gt;E16,1,0),IF(F17&gt;F16,1,0))</f>
        <v>3</v>
      </c>
      <c r="L17" s="124" t="str">
        <f>Q6</f>
        <v>Harrison Yeun</v>
      </c>
      <c r="M17" s="125">
        <v>8</v>
      </c>
      <c r="N17" s="126">
        <v>4</v>
      </c>
      <c r="O17" s="126">
        <v>9</v>
      </c>
      <c r="P17" s="126"/>
      <c r="Q17" s="127"/>
      <c r="R17" s="128">
        <f>SUM(IF(M17&gt;M18,1,0),IF(N17&gt;N18,1,0),IF(O17&gt;O18,1,0),IF(P17&gt;P18,1,0),IF(Q17&gt;Q18,1,0))</f>
        <v>0</v>
      </c>
    </row>
    <row r="18" spans="1:18" ht="16.2" thickBot="1" x14ac:dyDescent="0.35">
      <c r="A18" s="237"/>
      <c r="B18" s="237"/>
      <c r="C18" s="237"/>
      <c r="D18" s="238"/>
      <c r="E18" s="133" t="s">
        <v>124</v>
      </c>
      <c r="F18" s="241" t="str">
        <f>_xlfn.XLOOKUP(I12,G16:G17,A16:A17)</f>
        <v>Conor Sheehan</v>
      </c>
      <c r="G18" s="242"/>
      <c r="L18" s="129" t="str">
        <f>Q12</f>
        <v>Conor Sheehan</v>
      </c>
      <c r="M18" s="130">
        <v>11</v>
      </c>
      <c r="N18" s="131">
        <v>11</v>
      </c>
      <c r="O18" s="131">
        <v>11</v>
      </c>
      <c r="P18" s="131"/>
      <c r="Q18" s="132"/>
      <c r="R18" s="26">
        <f>SUM(IF(M18&gt;M17,1,0),IF(N18&gt;N17,1,0),IF(O18&gt;O17,1,0),IF(P18&gt;P17,1,0),IF(Q18&gt;Q17,1,0))</f>
        <v>3</v>
      </c>
    </row>
    <row r="19" spans="1:18" ht="16.2" thickBot="1" x14ac:dyDescent="0.35">
      <c r="L19" s="237"/>
      <c r="M19" s="237"/>
      <c r="N19" s="237"/>
      <c r="O19" s="238"/>
      <c r="P19" s="133" t="s">
        <v>124</v>
      </c>
      <c r="Q19" s="239" t="str">
        <f>_xlfn.XLOOKUP(I12,R17:R18,L17:L18)</f>
        <v>Conor Sheehan</v>
      </c>
      <c r="R19" s="240"/>
    </row>
    <row r="20" spans="1:18" ht="16.2" thickBot="1" x14ac:dyDescent="0.35"/>
    <row r="21" spans="1:18" ht="16.2" thickBot="1" x14ac:dyDescent="0.35">
      <c r="A21" s="119" t="s">
        <v>129</v>
      </c>
      <c r="B21" s="120">
        <v>1</v>
      </c>
      <c r="C21" s="121">
        <v>2</v>
      </c>
      <c r="D21" s="121">
        <v>3</v>
      </c>
      <c r="E21" s="121">
        <v>4</v>
      </c>
      <c r="F21" s="119">
        <v>5</v>
      </c>
      <c r="G21" s="83" t="s">
        <v>122</v>
      </c>
      <c r="N21" s="243" t="s">
        <v>186</v>
      </c>
      <c r="O21" s="243"/>
    </row>
    <row r="22" spans="1:18" ht="16.2" thickBot="1" x14ac:dyDescent="0.35">
      <c r="A22" s="124" t="str">
        <f>'17BCONKO'!B42</f>
        <v>Kevin O'Callaghan</v>
      </c>
      <c r="B22" s="125">
        <v>7</v>
      </c>
      <c r="C22" s="126">
        <v>4</v>
      </c>
      <c r="D22" s="126">
        <v>11</v>
      </c>
      <c r="E22" s="126">
        <v>9</v>
      </c>
      <c r="F22" s="124">
        <v>11</v>
      </c>
      <c r="G22" s="135">
        <f>SUM(IF(B22&gt;B23,1,0),IF(C22&gt;C23,1,0),IF(D22&gt;D23,1,0),IF(E22&gt;E23,1,0),IF(F22&gt;F23,1,0))</f>
        <v>2</v>
      </c>
      <c r="N22" s="243"/>
      <c r="O22" s="243"/>
    </row>
    <row r="23" spans="1:18" ht="16.8" thickTop="1" thickBot="1" x14ac:dyDescent="0.35">
      <c r="A23" s="137" t="str">
        <f>'17BCONKO'!B48</f>
        <v>Albert Radkin</v>
      </c>
      <c r="B23" s="138">
        <v>11</v>
      </c>
      <c r="C23" s="131">
        <v>11</v>
      </c>
      <c r="D23" s="131">
        <v>7</v>
      </c>
      <c r="E23" s="131">
        <v>11</v>
      </c>
      <c r="F23" s="132">
        <v>9</v>
      </c>
      <c r="G23" s="24">
        <f>SUM(IF(B23&gt;B22,1,0),IF(C23&gt;C22,1,0),IF(D23&gt;D22,1,0),IF(E23&gt;E22,1,0),IF(F23&gt;F22,1,0))</f>
        <v>3</v>
      </c>
    </row>
    <row r="24" spans="1:18" ht="16.2" thickBot="1" x14ac:dyDescent="0.35">
      <c r="A24" s="237"/>
      <c r="B24" s="237"/>
      <c r="C24" s="237"/>
      <c r="D24" s="238"/>
      <c r="E24" s="133" t="s">
        <v>124</v>
      </c>
      <c r="F24" s="241" t="str">
        <f>_xlfn.XLOOKUP(I12,G22:G23,A22:A23)</f>
        <v>Albert Radkin</v>
      </c>
      <c r="G24" s="242"/>
    </row>
  </sheetData>
  <mergeCells count="15">
    <mergeCell ref="A18:D18"/>
    <mergeCell ref="F18:G18"/>
    <mergeCell ref="L19:O19"/>
    <mergeCell ref="Q19:R19"/>
    <mergeCell ref="A24:D24"/>
    <mergeCell ref="F24:G24"/>
    <mergeCell ref="N21:O22"/>
    <mergeCell ref="A6:D6"/>
    <mergeCell ref="F6:G6"/>
    <mergeCell ref="L6:O6"/>
    <mergeCell ref="Q6:R6"/>
    <mergeCell ref="A12:D12"/>
    <mergeCell ref="F12:G12"/>
    <mergeCell ref="L12:O12"/>
    <mergeCell ref="Q12:R12"/>
  </mergeCells>
  <hyperlinks>
    <hyperlink ref="N21:O22" location="Contents!A1" display="Contents " xr:uid="{51D20A70-4A9F-E746-8098-7500969FA407}"/>
  </hyperlinks>
  <pageMargins left="0.7" right="0.7" top="0.75" bottom="0.75" header="0.3" footer="0.3"/>
  <pageSetup paperSize="9" orientation="portrait" horizontalDpi="0" verticalDpi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ED327-DEE4-D148-8AFD-603ADEFFDA1E}">
  <sheetPr>
    <tabColor theme="8" tint="0.39997558519241921"/>
  </sheetPr>
  <dimension ref="A1:P50"/>
  <sheetViews>
    <sheetView workbookViewId="0">
      <selection activeCell="K6" sqref="K6:L7"/>
    </sheetView>
  </sheetViews>
  <sheetFormatPr defaultColWidth="8.796875" defaultRowHeight="13.2" x14ac:dyDescent="0.25"/>
  <cols>
    <col min="1" max="1" width="4.69921875" style="139" customWidth="1"/>
    <col min="2" max="2" width="21.796875" style="139" bestFit="1" customWidth="1"/>
    <col min="3" max="3" width="4.5" style="139" customWidth="1"/>
    <col min="4" max="4" width="21.19921875" style="139" customWidth="1"/>
    <col min="5" max="5" width="4.5" style="139" customWidth="1"/>
    <col min="6" max="6" width="22.296875" style="139" bestFit="1" customWidth="1"/>
    <col min="7" max="7" width="4.5" style="139" customWidth="1"/>
    <col min="8" max="8" width="21.19921875" style="139" customWidth="1"/>
    <col min="9" max="9" width="4.5" style="139" customWidth="1"/>
    <col min="10" max="10" width="21.19921875" style="139" customWidth="1"/>
    <col min="11" max="16384" width="8.796875" style="139"/>
  </cols>
  <sheetData>
    <row r="1" spans="1:12" ht="22.8" x14ac:dyDescent="0.25">
      <c r="A1" s="244" t="s">
        <v>130</v>
      </c>
      <c r="B1" s="244"/>
      <c r="C1" s="244"/>
      <c r="D1" s="244"/>
      <c r="E1" s="244"/>
      <c r="F1" s="244"/>
      <c r="G1" s="244"/>
      <c r="H1" s="244"/>
      <c r="I1" s="244"/>
    </row>
    <row r="2" spans="1:12" ht="13.8" x14ac:dyDescent="0.25">
      <c r="A2" s="140"/>
      <c r="B2" s="140"/>
      <c r="C2" s="141"/>
      <c r="D2" s="142"/>
      <c r="E2" s="143"/>
      <c r="F2" s="144"/>
      <c r="G2" s="141"/>
      <c r="H2" s="145"/>
    </row>
    <row r="3" spans="1:12" x14ac:dyDescent="0.25">
      <c r="D3" s="245" t="s">
        <v>159</v>
      </c>
      <c r="E3" s="245"/>
      <c r="F3" s="245"/>
    </row>
    <row r="5" spans="1:12" ht="13.8" x14ac:dyDescent="0.25">
      <c r="B5" s="146"/>
      <c r="C5" s="147"/>
      <c r="D5" s="146"/>
      <c r="E5" s="147"/>
      <c r="F5" s="146"/>
    </row>
    <row r="6" spans="1:12" ht="15" x14ac:dyDescent="0.25">
      <c r="B6" s="148"/>
      <c r="C6" s="147"/>
      <c r="D6" s="148"/>
      <c r="E6" s="147"/>
      <c r="F6" s="148"/>
      <c r="H6" s="149"/>
      <c r="K6" s="243" t="s">
        <v>186</v>
      </c>
      <c r="L6" s="243"/>
    </row>
    <row r="7" spans="1:12" ht="13.8" x14ac:dyDescent="0.25">
      <c r="B7" s="150" t="s">
        <v>131</v>
      </c>
      <c r="C7" s="147"/>
      <c r="D7" s="150" t="s">
        <v>132</v>
      </c>
      <c r="E7" s="147"/>
      <c r="F7" s="150" t="s">
        <v>133</v>
      </c>
      <c r="H7" s="151" t="s">
        <v>134</v>
      </c>
      <c r="K7" s="243"/>
      <c r="L7" s="243"/>
    </row>
    <row r="8" spans="1:12" ht="15" x14ac:dyDescent="0.25">
      <c r="H8" s="149"/>
    </row>
    <row r="9" spans="1:12" ht="15.6" thickBot="1" x14ac:dyDescent="0.3">
      <c r="A9" s="152" t="s">
        <v>145</v>
      </c>
      <c r="B9" s="153" t="str">
        <f>'17B'!L12</f>
        <v>Luke Ferris</v>
      </c>
      <c r="C9" s="154"/>
      <c r="D9" s="143"/>
      <c r="E9" s="141"/>
      <c r="F9" s="143"/>
      <c r="G9" s="143"/>
      <c r="H9" s="143"/>
      <c r="I9" s="141"/>
      <c r="J9" s="143"/>
    </row>
    <row r="10" spans="1:12" ht="13.8" x14ac:dyDescent="0.25">
      <c r="B10" s="143"/>
      <c r="C10" s="155"/>
      <c r="D10" s="143"/>
      <c r="E10" s="141"/>
      <c r="F10" s="143"/>
      <c r="G10" s="143"/>
      <c r="H10" s="143"/>
      <c r="I10" s="141"/>
      <c r="J10" s="143"/>
    </row>
    <row r="11" spans="1:12" ht="13.8" x14ac:dyDescent="0.25">
      <c r="B11" s="143"/>
      <c r="C11" s="156"/>
      <c r="D11" s="143"/>
      <c r="E11" s="141"/>
      <c r="F11" s="143"/>
      <c r="G11" s="143"/>
      <c r="H11" s="143"/>
      <c r="I11" s="141"/>
      <c r="J11" s="143"/>
    </row>
    <row r="12" spans="1:12" ht="15.6" thickBot="1" x14ac:dyDescent="0.3">
      <c r="A12" s="143"/>
      <c r="B12" s="157"/>
      <c r="D12" s="158" t="str">
        <f>B9</f>
        <v>Luke Ferris</v>
      </c>
      <c r="E12" s="154"/>
      <c r="F12" s="143"/>
      <c r="G12" s="143"/>
      <c r="H12" s="143"/>
      <c r="I12" s="141"/>
      <c r="J12" s="143"/>
    </row>
    <row r="13" spans="1:12" ht="13.8" x14ac:dyDescent="0.25">
      <c r="A13" s="143"/>
      <c r="B13" s="143"/>
      <c r="C13" s="156"/>
      <c r="D13" s="143"/>
      <c r="E13" s="159"/>
      <c r="F13" s="143"/>
      <c r="G13" s="143"/>
      <c r="H13" s="143"/>
      <c r="I13" s="141"/>
      <c r="J13" s="143"/>
    </row>
    <row r="14" spans="1:12" ht="13.8" x14ac:dyDescent="0.25">
      <c r="A14" s="160"/>
      <c r="B14" s="143"/>
      <c r="C14" s="156"/>
      <c r="D14" s="143"/>
      <c r="E14" s="159"/>
      <c r="F14" s="143"/>
      <c r="G14" s="143"/>
      <c r="H14" s="143"/>
      <c r="I14" s="141"/>
      <c r="J14" s="143"/>
    </row>
    <row r="15" spans="1:12" ht="15.6" thickBot="1" x14ac:dyDescent="0.3">
      <c r="A15" s="149" t="s">
        <v>160</v>
      </c>
      <c r="B15" s="161"/>
      <c r="C15" s="162"/>
      <c r="D15" s="143"/>
      <c r="E15" s="163"/>
      <c r="F15" s="143"/>
      <c r="G15" s="143"/>
      <c r="H15" s="143"/>
      <c r="I15" s="141"/>
      <c r="J15" s="143"/>
    </row>
    <row r="16" spans="1:12" ht="13.8" x14ac:dyDescent="0.25">
      <c r="A16" s="160"/>
      <c r="B16" s="164"/>
      <c r="C16" s="164"/>
      <c r="E16" s="163"/>
      <c r="F16" s="143"/>
      <c r="J16" s="143"/>
    </row>
    <row r="17" spans="1:10" ht="13.8" x14ac:dyDescent="0.25">
      <c r="A17" s="143"/>
      <c r="B17" s="143"/>
      <c r="C17" s="143"/>
      <c r="D17" s="157"/>
      <c r="E17" s="163"/>
      <c r="F17" s="143"/>
      <c r="J17" s="143"/>
    </row>
    <row r="18" spans="1:10" ht="13.8" x14ac:dyDescent="0.25">
      <c r="A18" s="143"/>
      <c r="B18" s="143"/>
      <c r="C18" s="143"/>
      <c r="E18" s="163"/>
      <c r="F18" s="143"/>
      <c r="J18" s="143"/>
    </row>
    <row r="19" spans="1:10" ht="13.8" x14ac:dyDescent="0.25">
      <c r="A19" s="143"/>
      <c r="B19" s="143"/>
      <c r="C19" s="143"/>
      <c r="E19" s="163"/>
      <c r="F19" s="143"/>
      <c r="J19" s="143"/>
    </row>
    <row r="20" spans="1:10" ht="15.6" thickBot="1" x14ac:dyDescent="0.3">
      <c r="A20" s="143" t="s">
        <v>161</v>
      </c>
      <c r="B20" s="153" t="str">
        <f>'17B'!L114</f>
        <v>Alex Browne</v>
      </c>
      <c r="C20" s="154"/>
      <c r="D20" s="157" t="str">
        <f>IF($F$1=TRUE,B45+1,"")</f>
        <v/>
      </c>
      <c r="F20" s="158" t="str" cm="1">
        <f t="array" ref="F20:G20">'17BCONSS'!Q6:R6</f>
        <v>Harrison Yeun</v>
      </c>
      <c r="G20" s="154">
        <v>0</v>
      </c>
      <c r="H20" s="143"/>
      <c r="J20" s="143"/>
    </row>
    <row r="21" spans="1:10" ht="13.8" x14ac:dyDescent="0.25">
      <c r="A21" s="143"/>
      <c r="B21" s="143"/>
      <c r="C21" s="155"/>
      <c r="D21" s="143"/>
      <c r="E21" s="163"/>
      <c r="F21" s="143"/>
      <c r="G21" s="165"/>
      <c r="H21" s="143"/>
      <c r="J21" s="143"/>
    </row>
    <row r="22" spans="1:10" ht="13.8" x14ac:dyDescent="0.25">
      <c r="A22" s="143"/>
      <c r="B22" s="143"/>
      <c r="C22" s="156"/>
      <c r="D22" s="143"/>
      <c r="E22" s="163"/>
      <c r="F22" s="143"/>
      <c r="G22" s="163"/>
      <c r="H22" s="143"/>
      <c r="J22" s="143"/>
    </row>
    <row r="23" spans="1:10" ht="15.6" thickBot="1" x14ac:dyDescent="0.3">
      <c r="A23" s="143"/>
      <c r="B23" s="157"/>
      <c r="D23" s="158" t="str" cm="1">
        <f t="array" ref="D23:E23">'17BCONSS'!F12:G12</f>
        <v>Harrison Yeun</v>
      </c>
      <c r="E23" s="162">
        <v>0</v>
      </c>
      <c r="F23" s="143"/>
      <c r="G23" s="163"/>
      <c r="H23" s="143"/>
      <c r="J23" s="143"/>
    </row>
    <row r="24" spans="1:10" ht="13.8" x14ac:dyDescent="0.25">
      <c r="A24" s="143"/>
      <c r="B24" s="143"/>
      <c r="C24" s="156"/>
      <c r="D24" s="143"/>
      <c r="E24" s="141"/>
      <c r="F24" s="143"/>
      <c r="G24" s="163"/>
      <c r="H24" s="143"/>
      <c r="J24" s="143"/>
    </row>
    <row r="25" spans="1:10" ht="13.8" x14ac:dyDescent="0.25">
      <c r="A25" s="141"/>
      <c r="B25" s="143"/>
      <c r="C25" s="156"/>
      <c r="D25" s="143"/>
      <c r="E25" s="141"/>
      <c r="F25" s="143"/>
      <c r="G25" s="163"/>
      <c r="H25" s="143"/>
      <c r="J25" s="143"/>
    </row>
    <row r="26" spans="1:10" ht="15.6" thickBot="1" x14ac:dyDescent="0.3">
      <c r="A26" s="149" t="s">
        <v>147</v>
      </c>
      <c r="B26" s="153" t="str">
        <f>'17B'!L63</f>
        <v>Harrison Yeun</v>
      </c>
      <c r="C26" s="162"/>
      <c r="D26" s="143"/>
      <c r="E26" s="141"/>
      <c r="G26" s="163"/>
      <c r="H26" s="143"/>
      <c r="J26" s="143"/>
    </row>
    <row r="27" spans="1:10" ht="13.8" x14ac:dyDescent="0.25">
      <c r="A27" s="141"/>
      <c r="B27" s="164"/>
      <c r="C27" s="164"/>
      <c r="D27" s="157"/>
      <c r="E27" s="141"/>
      <c r="F27" s="157"/>
      <c r="G27" s="163"/>
      <c r="H27" s="143"/>
      <c r="J27" s="143"/>
    </row>
    <row r="28" spans="1:10" ht="16.2" thickBot="1" x14ac:dyDescent="0.35">
      <c r="A28" s="143"/>
      <c r="B28" s="143"/>
      <c r="C28" s="143"/>
      <c r="D28" s="157"/>
      <c r="E28" s="141"/>
      <c r="F28" s="157" t="str">
        <f>IF($F$1=TRUE,D37+1,"")</f>
        <v/>
      </c>
      <c r="G28" s="163"/>
      <c r="H28" s="166" t="str" cm="1">
        <f t="array" ref="H28:I28">'17BCONSS'!Q19:R19</f>
        <v>Conor Sheehan</v>
      </c>
      <c r="I28" s="139">
        <v>0</v>
      </c>
      <c r="J28" s="143"/>
    </row>
    <row r="29" spans="1:10" ht="13.8" x14ac:dyDescent="0.25">
      <c r="A29" s="143"/>
      <c r="B29" s="143"/>
      <c r="C29" s="143"/>
      <c r="D29" s="157"/>
      <c r="E29" s="141"/>
      <c r="F29" s="143"/>
      <c r="G29" s="163"/>
      <c r="H29" s="167"/>
      <c r="J29" s="143"/>
    </row>
    <row r="30" spans="1:10" ht="13.8" x14ac:dyDescent="0.25">
      <c r="A30" s="143"/>
      <c r="B30" s="143"/>
      <c r="C30" s="143"/>
      <c r="D30" s="157"/>
      <c r="E30" s="141"/>
      <c r="G30" s="163"/>
      <c r="H30" s="168" t="s">
        <v>135</v>
      </c>
      <c r="J30" s="143"/>
    </row>
    <row r="31" spans="1:10" ht="15.6" thickBot="1" x14ac:dyDescent="0.3">
      <c r="A31" s="143" t="s">
        <v>148</v>
      </c>
      <c r="B31" s="153" t="str">
        <f>'17B'!L46</f>
        <v>Oisin O hOgain</v>
      </c>
      <c r="C31" s="154"/>
      <c r="D31" s="143"/>
      <c r="E31" s="141"/>
      <c r="G31" s="169"/>
      <c r="I31" s="141"/>
    </row>
    <row r="32" spans="1:10" ht="13.8" x14ac:dyDescent="0.25">
      <c r="A32" s="143"/>
      <c r="B32" s="143"/>
      <c r="C32" s="163"/>
      <c r="D32" s="143"/>
      <c r="E32" s="141"/>
      <c r="G32" s="169"/>
      <c r="I32" s="141"/>
    </row>
    <row r="33" spans="1:16" ht="13.8" x14ac:dyDescent="0.25">
      <c r="A33" s="143"/>
      <c r="B33" s="143"/>
      <c r="C33" s="163"/>
      <c r="D33" s="143"/>
      <c r="E33" s="141"/>
      <c r="F33" s="143"/>
      <c r="G33" s="163"/>
      <c r="H33" s="143"/>
      <c r="I33" s="141"/>
    </row>
    <row r="34" spans="1:16" ht="15.6" thickBot="1" x14ac:dyDescent="0.3">
      <c r="A34" s="143"/>
      <c r="B34" s="157"/>
      <c r="D34" s="158" t="str" cm="1">
        <f t="array" ref="D34:E34">'17BCONSS'!F18:G18</f>
        <v>Conor Sheehan</v>
      </c>
      <c r="E34" s="154">
        <v>0</v>
      </c>
      <c r="F34" s="143"/>
      <c r="G34" s="163"/>
      <c r="H34" s="143"/>
      <c r="I34" s="141"/>
    </row>
    <row r="35" spans="1:16" ht="13.8" x14ac:dyDescent="0.25">
      <c r="A35" s="143"/>
      <c r="B35" s="143"/>
      <c r="C35" s="163"/>
      <c r="D35" s="143"/>
      <c r="E35" s="155"/>
      <c r="F35" s="143"/>
      <c r="G35" s="163"/>
      <c r="H35" s="143"/>
      <c r="I35" s="141"/>
    </row>
    <row r="36" spans="1:16" ht="13.8" x14ac:dyDescent="0.25">
      <c r="A36" s="141"/>
      <c r="B36" s="143"/>
      <c r="C36" s="163"/>
      <c r="D36" s="143"/>
      <c r="E36" s="159"/>
      <c r="F36" s="143"/>
      <c r="G36" s="163"/>
      <c r="H36" s="143"/>
      <c r="I36" s="141"/>
    </row>
    <row r="37" spans="1:16" ht="15.6" thickBot="1" x14ac:dyDescent="0.3">
      <c r="A37" s="149" t="s">
        <v>146</v>
      </c>
      <c r="B37" s="153" t="str">
        <f>'17B'!L97</f>
        <v>Conor Sheehan</v>
      </c>
      <c r="C37" s="162"/>
      <c r="D37" s="157" t="str">
        <f>IF($F$1=TRUE,D20+1,"")</f>
        <v/>
      </c>
      <c r="E37" s="169"/>
      <c r="F37" s="158" t="str" cm="1">
        <f t="array" ref="F37:G37">'17BCONSS'!Q12:R12</f>
        <v>Conor Sheehan</v>
      </c>
      <c r="G37" s="162">
        <v>0</v>
      </c>
      <c r="H37" s="157"/>
      <c r="I37" s="141"/>
      <c r="J37" s="143"/>
    </row>
    <row r="38" spans="1:16" ht="13.8" x14ac:dyDescent="0.25">
      <c r="A38" s="141"/>
      <c r="B38" s="164"/>
      <c r="C38" s="164"/>
      <c r="D38" s="157"/>
      <c r="E38" s="169"/>
      <c r="F38" s="143"/>
      <c r="G38" s="143"/>
      <c r="H38" s="157"/>
      <c r="I38" s="141"/>
      <c r="J38" s="143"/>
    </row>
    <row r="39" spans="1:16" ht="13.8" x14ac:dyDescent="0.25">
      <c r="A39" s="143"/>
      <c r="B39" s="143"/>
      <c r="C39" s="143"/>
      <c r="D39" s="157"/>
      <c r="E39" s="169"/>
      <c r="F39" s="143"/>
      <c r="G39" s="143"/>
      <c r="H39" s="157"/>
      <c r="I39" s="141"/>
      <c r="J39" s="143"/>
    </row>
    <row r="40" spans="1:16" ht="13.8" x14ac:dyDescent="0.25">
      <c r="A40" s="143"/>
      <c r="B40" s="143"/>
      <c r="C40" s="143"/>
      <c r="D40" s="143"/>
      <c r="E40" s="163"/>
      <c r="F40" s="143"/>
      <c r="I40" s="170"/>
      <c r="J40" s="143"/>
      <c r="O40" s="143"/>
      <c r="P40" s="143"/>
    </row>
    <row r="41" spans="1:16" ht="13.8" x14ac:dyDescent="0.25">
      <c r="A41" s="141"/>
      <c r="B41" s="143"/>
      <c r="C41" s="143"/>
      <c r="D41" s="157"/>
      <c r="E41" s="163"/>
      <c r="F41" s="143"/>
      <c r="G41" s="143"/>
      <c r="I41" s="170"/>
      <c r="J41" s="143"/>
      <c r="O41" s="143"/>
      <c r="P41" s="143"/>
    </row>
    <row r="42" spans="1:16" ht="15.6" thickBot="1" x14ac:dyDescent="0.3">
      <c r="A42" s="143" t="s">
        <v>149</v>
      </c>
      <c r="B42" s="153" t="str">
        <f>'17B'!L80</f>
        <v>Kevin O'Callaghan</v>
      </c>
      <c r="C42" s="154"/>
      <c r="D42" s="143"/>
      <c r="E42" s="163"/>
      <c r="F42" s="143"/>
      <c r="G42" s="143"/>
      <c r="I42" s="141"/>
      <c r="J42" s="143"/>
      <c r="O42" s="143"/>
      <c r="P42" s="143"/>
    </row>
    <row r="43" spans="1:16" ht="13.8" x14ac:dyDescent="0.25">
      <c r="A43" s="141"/>
      <c r="B43" s="143"/>
      <c r="C43" s="163"/>
      <c r="D43" s="143"/>
      <c r="E43" s="163"/>
      <c r="F43" s="143"/>
      <c r="G43" s="143"/>
      <c r="I43" s="141"/>
      <c r="J43" s="143"/>
      <c r="O43" s="143"/>
      <c r="P43" s="143"/>
    </row>
    <row r="44" spans="1:16" ht="13.8" x14ac:dyDescent="0.25">
      <c r="A44" s="143"/>
      <c r="B44" s="143"/>
      <c r="C44" s="163"/>
      <c r="D44" s="143"/>
      <c r="E44" s="163"/>
      <c r="F44" s="143"/>
      <c r="G44" s="143"/>
      <c r="I44" s="141"/>
      <c r="J44" s="143"/>
      <c r="O44" s="143"/>
      <c r="P44" s="143"/>
    </row>
    <row r="45" spans="1:16" ht="15.6" thickBot="1" x14ac:dyDescent="0.3">
      <c r="A45" s="143"/>
      <c r="B45" s="157"/>
      <c r="D45" s="158" t="str" cm="1">
        <f t="array" ref="D45:E45">'17BCONSS'!F24:G24</f>
        <v>Albert Radkin</v>
      </c>
      <c r="E45" s="162">
        <v>0</v>
      </c>
      <c r="F45" s="143"/>
      <c r="G45" s="171"/>
      <c r="H45" s="149"/>
      <c r="I45" s="143"/>
      <c r="J45" s="143"/>
    </row>
    <row r="46" spans="1:16" ht="13.8" x14ac:dyDescent="0.25">
      <c r="A46" s="143"/>
      <c r="B46" s="143"/>
      <c r="C46" s="163"/>
      <c r="D46" s="143"/>
      <c r="E46" s="141"/>
      <c r="F46" s="143"/>
      <c r="J46" s="172"/>
    </row>
    <row r="47" spans="1:16" ht="13.8" x14ac:dyDescent="0.25">
      <c r="A47" s="160"/>
      <c r="B47" s="143"/>
      <c r="C47" s="163"/>
      <c r="D47" s="143"/>
      <c r="E47" s="141"/>
      <c r="J47" s="143"/>
    </row>
    <row r="48" spans="1:16" ht="15.6" thickBot="1" x14ac:dyDescent="0.3">
      <c r="A48" s="149" t="s">
        <v>150</v>
      </c>
      <c r="B48" s="161" t="str">
        <f>'17B'!L29</f>
        <v>Albert Radkin</v>
      </c>
      <c r="C48" s="162"/>
      <c r="D48" s="143"/>
      <c r="E48" s="141"/>
      <c r="J48" s="143"/>
    </row>
    <row r="49" spans="1:9" ht="13.8" x14ac:dyDescent="0.25">
      <c r="A49" s="160"/>
      <c r="B49" s="164"/>
      <c r="C49" s="141"/>
      <c r="D49" s="143"/>
      <c r="E49" s="141"/>
      <c r="H49" s="143"/>
      <c r="I49" s="171"/>
    </row>
    <row r="50" spans="1:9" ht="13.8" x14ac:dyDescent="0.25">
      <c r="A50" s="143"/>
      <c r="B50" s="143"/>
      <c r="C50" s="141"/>
      <c r="D50" s="143"/>
      <c r="E50" s="141"/>
      <c r="F50" s="143"/>
    </row>
  </sheetData>
  <mergeCells count="3">
    <mergeCell ref="A1:I1"/>
    <mergeCell ref="D3:F3"/>
    <mergeCell ref="K6:L7"/>
  </mergeCells>
  <hyperlinks>
    <hyperlink ref="K6:L7" location="Contents!A1" display="Contents " xr:uid="{3EC0F66F-35A7-EF41-9039-BCC3CB24B007}"/>
  </hyperlink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3CE00-B900-574F-8F81-500757E1A5A1}">
  <sheetPr>
    <tabColor rgb="FFFFFF00"/>
  </sheetPr>
  <dimension ref="A1:R50"/>
  <sheetViews>
    <sheetView workbookViewId="0">
      <selection activeCell="F22" sqref="F22"/>
    </sheetView>
  </sheetViews>
  <sheetFormatPr defaultColWidth="11.19921875" defaultRowHeight="15.6" x14ac:dyDescent="0.3"/>
  <cols>
    <col min="2" max="2" width="17.19921875" customWidth="1"/>
  </cols>
  <sheetData>
    <row r="1" spans="1:18" ht="16.8" thickTop="1" thickBot="1" x14ac:dyDescent="0.35">
      <c r="A1" s="247" t="s">
        <v>67</v>
      </c>
      <c r="B1" s="248"/>
      <c r="C1" s="249" t="s">
        <v>0</v>
      </c>
      <c r="D1" s="250"/>
      <c r="E1" s="250"/>
      <c r="F1" s="251"/>
      <c r="G1" s="252" t="s">
        <v>1</v>
      </c>
      <c r="H1" s="253"/>
      <c r="I1" s="253"/>
      <c r="J1" s="253"/>
      <c r="K1" s="253"/>
      <c r="L1" s="254"/>
      <c r="M1" s="59" t="s">
        <v>2</v>
      </c>
    </row>
    <row r="2" spans="1:18" ht="16.2" thickBot="1" x14ac:dyDescent="0.35">
      <c r="A2" s="255" t="s">
        <v>36</v>
      </c>
      <c r="B2" s="256"/>
      <c r="C2" s="257" t="s">
        <v>3</v>
      </c>
      <c r="D2" s="258"/>
      <c r="E2" s="258"/>
      <c r="F2" s="259"/>
      <c r="G2" s="260" t="s">
        <v>4</v>
      </c>
      <c r="H2" s="261"/>
      <c r="I2" s="260" t="s">
        <v>5</v>
      </c>
      <c r="J2" s="261"/>
      <c r="K2" s="260" t="s">
        <v>6</v>
      </c>
      <c r="L2" s="261"/>
      <c r="M2" s="61" t="s">
        <v>7</v>
      </c>
      <c r="Q2" s="243" t="s">
        <v>186</v>
      </c>
      <c r="R2" s="243"/>
    </row>
    <row r="3" spans="1:18" ht="16.2" thickBot="1" x14ac:dyDescent="0.35">
      <c r="A3" s="234" t="s">
        <v>8</v>
      </c>
      <c r="B3" s="262"/>
      <c r="C3" s="62">
        <v>1</v>
      </c>
      <c r="D3" s="62">
        <v>2</v>
      </c>
      <c r="E3" s="62">
        <v>3</v>
      </c>
      <c r="F3" s="60">
        <v>4</v>
      </c>
      <c r="G3" s="63" t="s">
        <v>9</v>
      </c>
      <c r="H3" s="63" t="s">
        <v>10</v>
      </c>
      <c r="I3" s="63" t="s">
        <v>9</v>
      </c>
      <c r="J3" s="63" t="s">
        <v>10</v>
      </c>
      <c r="K3" s="63" t="s">
        <v>9</v>
      </c>
      <c r="L3" s="63" t="s">
        <v>10</v>
      </c>
      <c r="M3" s="61"/>
      <c r="Q3" s="243"/>
      <c r="R3" s="243"/>
    </row>
    <row r="4" spans="1:18" ht="16.2" thickBot="1" x14ac:dyDescent="0.35">
      <c r="A4" s="64">
        <v>1</v>
      </c>
      <c r="B4" s="57" t="s">
        <v>50</v>
      </c>
      <c r="C4" s="9"/>
      <c r="D4" s="66">
        <f>H21</f>
        <v>3</v>
      </c>
      <c r="E4" s="66">
        <f>H15</f>
        <v>3</v>
      </c>
      <c r="F4" s="67">
        <f>H11</f>
        <v>3</v>
      </c>
      <c r="G4" s="66">
        <f>SUM(IF(D4=3,1,0),IF(E4=3,1,0),IF(F4=3,1,0))</f>
        <v>3</v>
      </c>
      <c r="H4" s="66">
        <f>SUM(IF(D4&lt;3,1,0),IF(E4&lt;3,1,0),IF(F4&lt;3,1,0))</f>
        <v>0</v>
      </c>
      <c r="I4" s="68">
        <f>SUM(D4,E4,F4)</f>
        <v>9</v>
      </c>
      <c r="J4" s="68">
        <f>SUM(C5,C6,C7)</f>
        <v>0</v>
      </c>
      <c r="K4" s="68"/>
      <c r="L4" s="69"/>
      <c r="M4" s="67">
        <f>SUM(IF(H4=3,4),IF(H4=2,3),IF(H4=1,2),IF(H4=0,1))</f>
        <v>1</v>
      </c>
    </row>
    <row r="5" spans="1:18" ht="16.2" thickBot="1" x14ac:dyDescent="0.35">
      <c r="A5" s="64">
        <v>2</v>
      </c>
      <c r="B5" s="57" t="s">
        <v>48</v>
      </c>
      <c r="C5" s="66">
        <f>H22</f>
        <v>0</v>
      </c>
      <c r="D5" s="9"/>
      <c r="E5" s="66">
        <f>H13</f>
        <v>1</v>
      </c>
      <c r="F5" s="67">
        <f>H17</f>
        <v>1</v>
      </c>
      <c r="G5" s="66">
        <f>SUM(IF(C5=3,1,0),IF(E5=3,1,0),IF(F5=3,1,0))</f>
        <v>0</v>
      </c>
      <c r="H5" s="66">
        <f>SUM(IF(C5&lt;3,1,0),IF(E5&lt;3,1,0),IF(F5&lt;3,1,0))</f>
        <v>3</v>
      </c>
      <c r="I5" s="68">
        <f>SUM(C5,E5,F5)</f>
        <v>2</v>
      </c>
      <c r="J5" s="68">
        <f>SUM(D4,D6,D7)</f>
        <v>9</v>
      </c>
      <c r="K5" s="68"/>
      <c r="L5" s="69"/>
      <c r="M5" s="67">
        <f>SUM(IF(H5=3,4),IF(H5=2,3),IF(H5=1,2),IF(H5=0,1))</f>
        <v>4</v>
      </c>
    </row>
    <row r="6" spans="1:18" ht="16.2" thickBot="1" x14ac:dyDescent="0.35">
      <c r="A6" s="64">
        <v>3</v>
      </c>
      <c r="B6" s="57" t="s">
        <v>52</v>
      </c>
      <c r="C6" s="66">
        <f>H16</f>
        <v>0</v>
      </c>
      <c r="D6" s="66">
        <f>H14</f>
        <v>3</v>
      </c>
      <c r="E6" s="9"/>
      <c r="F6" s="67">
        <f>H19</f>
        <v>3</v>
      </c>
      <c r="G6" s="66">
        <f>SUM(IF(C6=3,1,0),IF(D6=3,1,0),IF(F6=3,1,0))</f>
        <v>2</v>
      </c>
      <c r="H6" s="66">
        <f>SUM(IF(C6&lt;3,1,0),IF(D6&lt;3,1,0),IF(F6&lt;3,1,0))</f>
        <v>1</v>
      </c>
      <c r="I6" s="68">
        <f>SUM(C6,D6,F6)</f>
        <v>6</v>
      </c>
      <c r="J6" s="68">
        <f>SUM(E4,E5,E7)</f>
        <v>5</v>
      </c>
      <c r="K6" s="68"/>
      <c r="L6" s="69"/>
      <c r="M6" s="67">
        <f>SUM(IF(H6=3,4),IF(H6=2,3),IF(H6=1,2),IF(H6=0,1))</f>
        <v>2</v>
      </c>
    </row>
    <row r="7" spans="1:18" ht="16.2" thickBot="1" x14ac:dyDescent="0.35">
      <c r="A7" s="64">
        <v>4</v>
      </c>
      <c r="B7" s="57" t="s">
        <v>68</v>
      </c>
      <c r="C7" s="66">
        <f>H12</f>
        <v>0</v>
      </c>
      <c r="D7" s="66">
        <f>H18</f>
        <v>3</v>
      </c>
      <c r="E7" s="66">
        <f>H20</f>
        <v>1</v>
      </c>
      <c r="F7" s="70"/>
      <c r="G7" s="71">
        <f>SUM(IF(C7=3,1,0),IF(D7=3,1,0),IF(E7=3,1,0))</f>
        <v>1</v>
      </c>
      <c r="H7" s="71">
        <f>SUM(IF(C7&lt;3,1,0),IF(D7&lt;3,1,0),IF(E7&lt;3,1,0))</f>
        <v>2</v>
      </c>
      <c r="I7" s="72">
        <f>SUM(C7,D7,E7)</f>
        <v>4</v>
      </c>
      <c r="J7" s="72">
        <f>SUM(F4,F5,F6)</f>
        <v>7</v>
      </c>
      <c r="K7" s="72"/>
      <c r="L7" s="73"/>
      <c r="M7" s="74">
        <f>SUM(IF(H7=3,4),IF(H7=2,3),IF(H7=1,2),IF(H7=0,1))</f>
        <v>3</v>
      </c>
    </row>
    <row r="10" spans="1:18" ht="16.2" thickBot="1" x14ac:dyDescent="0.35">
      <c r="A10" s="75"/>
      <c r="C10" s="75"/>
      <c r="D10" s="75"/>
    </row>
    <row r="11" spans="1:18" ht="16.8" thickTop="1" thickBot="1" x14ac:dyDescent="0.35">
      <c r="A11" s="76" t="s">
        <v>11</v>
      </c>
      <c r="B11" s="77">
        <v>1</v>
      </c>
      <c r="C11" s="78">
        <v>11</v>
      </c>
      <c r="D11" s="79">
        <v>11</v>
      </c>
      <c r="E11" s="80">
        <v>11</v>
      </c>
      <c r="F11" s="80"/>
      <c r="G11" s="81"/>
      <c r="H11" s="82">
        <f>SUM(IF(C11&gt;C12,1,0),IF(D11&gt;D12,1,0),IF(E11&gt;E12,1,0),IF(F11&gt;F12,1,0),IF(G11&gt;G12,1,0))</f>
        <v>3</v>
      </c>
      <c r="L11" s="83" t="s">
        <v>12</v>
      </c>
      <c r="M11" s="84" t="s">
        <v>13</v>
      </c>
    </row>
    <row r="12" spans="1:18" ht="16.2" thickBot="1" x14ac:dyDescent="0.35">
      <c r="A12" s="85">
        <v>3</v>
      </c>
      <c r="B12" s="86">
        <v>4</v>
      </c>
      <c r="C12" s="87">
        <v>5</v>
      </c>
      <c r="D12" s="88">
        <v>4</v>
      </c>
      <c r="E12" s="88">
        <v>4</v>
      </c>
      <c r="F12" s="88"/>
      <c r="G12" s="89"/>
      <c r="H12" s="90">
        <f>SUM(IF(C12&gt;C11,1,0),IF(D12&gt;D11,1,0),IF(E12&gt;E11,1,0),IF(F12&gt;F11,1,0),IF(G12&gt;G11,1,0))</f>
        <v>0</v>
      </c>
      <c r="L12" s="43" t="s">
        <v>14</v>
      </c>
      <c r="M12" s="35" t="str">
        <f>_xlfn.XLOOKUP(O12,M4:M7,B4:B7)</f>
        <v>Anjali Singh</v>
      </c>
      <c r="O12">
        <v>1</v>
      </c>
    </row>
    <row r="13" spans="1:18" ht="16.2" thickTop="1" x14ac:dyDescent="0.3">
      <c r="A13" s="91" t="s">
        <v>42</v>
      </c>
      <c r="B13" s="92">
        <v>2</v>
      </c>
      <c r="C13" s="93">
        <v>5</v>
      </c>
      <c r="D13" s="94">
        <v>7</v>
      </c>
      <c r="E13" s="94">
        <v>11</v>
      </c>
      <c r="F13" s="94">
        <v>9</v>
      </c>
      <c r="G13" s="95"/>
      <c r="H13" s="96">
        <f>SUM(IF(C13&gt;C14,1,0),IF(D13&gt;D14,1,0),IF(E13&gt;E14,1,0),IF(F13&gt;F14,1,0),IF(G13&gt;G14,1,0))</f>
        <v>1</v>
      </c>
      <c r="L13" s="42" t="s">
        <v>15</v>
      </c>
      <c r="M13" s="24" t="str">
        <f>_xlfn.XLOOKUP(O13,M4:M7,B4:B7)</f>
        <v>Rebecca Scott</v>
      </c>
      <c r="O13">
        <v>2</v>
      </c>
    </row>
    <row r="14" spans="1:18" ht="16.2" thickBot="1" x14ac:dyDescent="0.35">
      <c r="A14" s="97">
        <v>1</v>
      </c>
      <c r="B14" s="98">
        <v>3</v>
      </c>
      <c r="C14" s="99">
        <v>11</v>
      </c>
      <c r="D14" s="100">
        <v>11</v>
      </c>
      <c r="E14" s="100">
        <v>7</v>
      </c>
      <c r="F14" s="100">
        <v>11</v>
      </c>
      <c r="G14" s="101"/>
      <c r="H14" s="102">
        <f>SUM(IF(C14&gt;C13,1,0),IF(D14&gt;D13,1,0),IF(E14&gt;E13,1,0),IF(F14&gt;F13,1,0),IF(G14&gt;G13,1,0))</f>
        <v>3</v>
      </c>
      <c r="L14" s="42" t="s">
        <v>16</v>
      </c>
      <c r="M14" s="42" t="str">
        <f>_xlfn.XLOOKUP(O14,M4:M7,B4:B7)</f>
        <v>Eimear Hutchinson</v>
      </c>
      <c r="O14">
        <v>3</v>
      </c>
    </row>
    <row r="15" spans="1:18" ht="16.8" thickTop="1" thickBot="1" x14ac:dyDescent="0.35">
      <c r="A15" s="91" t="s">
        <v>42</v>
      </c>
      <c r="B15" s="92">
        <v>1</v>
      </c>
      <c r="C15" s="93">
        <v>11</v>
      </c>
      <c r="D15" s="103">
        <v>11</v>
      </c>
      <c r="E15" s="103">
        <v>11</v>
      </c>
      <c r="F15" s="103"/>
      <c r="G15" s="104"/>
      <c r="H15" s="96">
        <f>SUM(IF(C15&gt;C16,1,0),IF(D15&gt;D16,1,0),IF(E15&gt;E16,1,0),IF(F15&gt;F16,1,0),IF(G15&gt;G16,1,0))</f>
        <v>3</v>
      </c>
      <c r="L15" s="26" t="s">
        <v>43</v>
      </c>
      <c r="M15" s="46" t="str">
        <f>_xlfn.XLOOKUP(O15,M4:M7,B4:B7)</f>
        <v>Megha Philip</v>
      </c>
      <c r="O15">
        <v>4</v>
      </c>
    </row>
    <row r="16" spans="1:18" ht="16.2" thickBot="1" x14ac:dyDescent="0.35">
      <c r="A16" s="97">
        <v>4</v>
      </c>
      <c r="B16" s="98">
        <v>3</v>
      </c>
      <c r="C16" s="99">
        <v>4</v>
      </c>
      <c r="D16" s="100">
        <v>6</v>
      </c>
      <c r="E16" s="100">
        <v>3</v>
      </c>
      <c r="F16" s="100"/>
      <c r="G16" s="105"/>
      <c r="H16" s="102">
        <f>SUM(IF(C16&gt;C15,1,0),IF(D16&gt;D15,1,0),IF(E16&gt;E15,1,0),IF(F16&gt;F15,1,0),IF(G16&gt;G15,1,0))</f>
        <v>0</v>
      </c>
    </row>
    <row r="17" spans="1:13" ht="16.2" thickTop="1" x14ac:dyDescent="0.3">
      <c r="A17" s="91" t="s">
        <v>42</v>
      </c>
      <c r="B17" s="92">
        <v>2</v>
      </c>
      <c r="C17" s="106">
        <v>13</v>
      </c>
      <c r="D17" s="103">
        <v>5</v>
      </c>
      <c r="E17" s="103">
        <v>5</v>
      </c>
      <c r="F17" s="103">
        <v>8</v>
      </c>
      <c r="G17" s="104"/>
      <c r="H17" s="96">
        <f>SUM(IF(C17&gt;C18,1,0),IF(D17&gt;D18,1,0),IF(E17&gt;E18,1,0),IF(F17&gt;F18,1,0),IF(G17&gt;G18,1,0))</f>
        <v>1</v>
      </c>
    </row>
    <row r="18" spans="1:13" ht="16.2" thickBot="1" x14ac:dyDescent="0.35">
      <c r="A18" s="97">
        <v>3</v>
      </c>
      <c r="B18" s="98">
        <v>4</v>
      </c>
      <c r="C18" s="99">
        <v>11</v>
      </c>
      <c r="D18" s="100">
        <v>11</v>
      </c>
      <c r="E18" s="100">
        <v>11</v>
      </c>
      <c r="F18" s="100">
        <v>11</v>
      </c>
      <c r="G18" s="105"/>
      <c r="H18" s="102">
        <f>SUM(IF(C18&gt;C17,1,0),IF(D18&gt;D17,1,0),IF(E18&gt;E17,1,0),IF(F18&gt;F17,1,0),IF(G18&gt;G17,1,0))</f>
        <v>3</v>
      </c>
    </row>
    <row r="19" spans="1:13" ht="16.2" thickTop="1" x14ac:dyDescent="0.3">
      <c r="A19" s="91" t="s">
        <v>42</v>
      </c>
      <c r="B19" s="107">
        <v>3</v>
      </c>
      <c r="C19" s="106">
        <v>7</v>
      </c>
      <c r="D19" s="103">
        <v>13</v>
      </c>
      <c r="E19" s="103">
        <v>13</v>
      </c>
      <c r="F19" s="103">
        <v>11</v>
      </c>
      <c r="G19" s="104"/>
      <c r="H19" s="108">
        <f>SUM(IF(C19&gt;C20,1,0),IF(D19&gt;D20,1,0),IF(E19&gt;E20,1,0),IF(F19&gt;F20,1,0),IF(G19&gt;G20,1,0))</f>
        <v>3</v>
      </c>
    </row>
    <row r="20" spans="1:13" ht="16.2" thickBot="1" x14ac:dyDescent="0.35">
      <c r="A20" s="97">
        <v>2</v>
      </c>
      <c r="B20" s="98">
        <v>4</v>
      </c>
      <c r="C20" s="99">
        <v>11</v>
      </c>
      <c r="D20" s="100">
        <v>11</v>
      </c>
      <c r="E20" s="100">
        <v>11</v>
      </c>
      <c r="F20" s="100">
        <v>6</v>
      </c>
      <c r="G20" s="105"/>
      <c r="H20" s="90">
        <f>SUM(IF(C20&gt;C19,1,0),IF(D20&gt;D19,1,0),IF(E20&gt;E19,1,0),IF(F20&gt;F19,1,0),IF(G20&gt;G19,1,0))</f>
        <v>1</v>
      </c>
    </row>
    <row r="21" spans="1:13" ht="16.2" thickTop="1" x14ac:dyDescent="0.3">
      <c r="A21" s="91" t="s">
        <v>42</v>
      </c>
      <c r="B21" s="107">
        <v>1</v>
      </c>
      <c r="C21" s="106">
        <v>11</v>
      </c>
      <c r="D21" s="103">
        <v>11</v>
      </c>
      <c r="E21" s="103">
        <v>11</v>
      </c>
      <c r="F21" s="103"/>
      <c r="G21" s="104"/>
      <c r="H21" s="96">
        <f>SUM(IF(C21&gt;C22,1,0),IF(D21&gt;D22,1,0),IF(E21&gt;E22,1,0),IF(F21&gt;F22,1,0),IF(G21&gt;G22,1,0))</f>
        <v>3</v>
      </c>
    </row>
    <row r="22" spans="1:13" ht="16.2" thickBot="1" x14ac:dyDescent="0.35">
      <c r="A22" s="109">
        <v>4</v>
      </c>
      <c r="B22" s="110">
        <v>2</v>
      </c>
      <c r="C22" s="111">
        <v>5</v>
      </c>
      <c r="D22" s="112">
        <v>5</v>
      </c>
      <c r="E22" s="112">
        <v>6</v>
      </c>
      <c r="F22" s="112"/>
      <c r="H22" s="113">
        <f>SUM(IF(C22&gt;C21,1,0),IF(D22&gt;D21,1,0),IF(E22&gt;E21,1,0),IF(F22&gt;F21,1,0),IF(G22&gt;G21,1,0))</f>
        <v>0</v>
      </c>
    </row>
    <row r="23" spans="1:13" ht="16.2" thickTop="1" x14ac:dyDescent="0.3">
      <c r="A23" s="114"/>
      <c r="B23" s="114"/>
      <c r="C23" s="115"/>
      <c r="D23" s="115"/>
      <c r="E23" s="115"/>
      <c r="F23" s="115"/>
      <c r="G23" s="115"/>
      <c r="H23" s="115"/>
    </row>
    <row r="24" spans="1:13" x14ac:dyDescent="0.3">
      <c r="A24" s="116"/>
      <c r="B24" s="116"/>
    </row>
    <row r="25" spans="1:13" ht="16.2" thickBot="1" x14ac:dyDescent="0.35">
      <c r="A25" s="116"/>
      <c r="B25" s="116"/>
    </row>
    <row r="26" spans="1:13" ht="16.8" thickTop="1" thickBot="1" x14ac:dyDescent="0.35">
      <c r="A26" s="247" t="s">
        <v>67</v>
      </c>
      <c r="B26" s="248"/>
      <c r="C26" s="249" t="s">
        <v>0</v>
      </c>
      <c r="D26" s="250"/>
      <c r="E26" s="250"/>
      <c r="F26" s="251"/>
      <c r="G26" s="252" t="s">
        <v>1</v>
      </c>
      <c r="H26" s="253"/>
      <c r="I26" s="253"/>
      <c r="J26" s="253"/>
      <c r="K26" s="253"/>
      <c r="L26" s="254"/>
      <c r="M26" s="59" t="s">
        <v>2</v>
      </c>
    </row>
    <row r="27" spans="1:13" ht="16.2" thickBot="1" x14ac:dyDescent="0.35">
      <c r="A27" s="255" t="s">
        <v>37</v>
      </c>
      <c r="B27" s="256"/>
      <c r="C27" s="257" t="s">
        <v>3</v>
      </c>
      <c r="D27" s="258"/>
      <c r="E27" s="258"/>
      <c r="F27" s="259"/>
      <c r="G27" s="260" t="s">
        <v>4</v>
      </c>
      <c r="H27" s="261"/>
      <c r="I27" s="260" t="s">
        <v>5</v>
      </c>
      <c r="J27" s="261"/>
      <c r="K27" s="260" t="s">
        <v>6</v>
      </c>
      <c r="L27" s="261"/>
      <c r="M27" s="61" t="s">
        <v>7</v>
      </c>
    </row>
    <row r="28" spans="1:13" ht="16.2" thickBot="1" x14ac:dyDescent="0.35">
      <c r="A28" s="234" t="s">
        <v>8</v>
      </c>
      <c r="B28" s="262"/>
      <c r="C28" s="62">
        <v>1</v>
      </c>
      <c r="D28" s="62">
        <v>2</v>
      </c>
      <c r="E28" s="62">
        <v>3</v>
      </c>
      <c r="F28" s="60">
        <v>4</v>
      </c>
      <c r="G28" s="63" t="s">
        <v>9</v>
      </c>
      <c r="H28" s="63" t="s">
        <v>10</v>
      </c>
      <c r="I28" s="63" t="s">
        <v>9</v>
      </c>
      <c r="J28" s="63" t="s">
        <v>10</v>
      </c>
      <c r="K28" s="63" t="s">
        <v>9</v>
      </c>
      <c r="L28" s="63" t="s">
        <v>10</v>
      </c>
      <c r="M28" s="61"/>
    </row>
    <row r="29" spans="1:13" ht="16.2" thickBot="1" x14ac:dyDescent="0.35">
      <c r="A29" s="64">
        <v>1</v>
      </c>
      <c r="B29" s="57" t="s">
        <v>51</v>
      </c>
      <c r="C29" s="9"/>
      <c r="D29" s="66">
        <f>H46</f>
        <v>3</v>
      </c>
      <c r="E29" s="66">
        <f>H40</f>
        <v>3</v>
      </c>
      <c r="F29" s="67">
        <f>H36</f>
        <v>3</v>
      </c>
      <c r="G29" s="66">
        <f>SUM(IF(D29=3,1,0),IF(E29=3,1,0),IF(F29=3,1,0))</f>
        <v>3</v>
      </c>
      <c r="H29" s="66">
        <f>SUM(IF(D29&lt;3,1,0),IF(E29&lt;3,1,0),IF(F29&lt;3,1,0))</f>
        <v>0</v>
      </c>
      <c r="I29" s="68">
        <f>SUM(D29,E29,F29)</f>
        <v>9</v>
      </c>
      <c r="J29" s="68">
        <f>SUM(C30,C31,C32)</f>
        <v>1</v>
      </c>
      <c r="K29" s="68"/>
      <c r="L29" s="69"/>
      <c r="M29" s="67">
        <f>SUM(IF(H29=3,4),IF(H29=2,3),IF(H29=1,2),IF(H29=0,1))</f>
        <v>1</v>
      </c>
    </row>
    <row r="30" spans="1:13" ht="16.2" thickBot="1" x14ac:dyDescent="0.35">
      <c r="A30" s="64">
        <v>2</v>
      </c>
      <c r="B30" s="57" t="s">
        <v>47</v>
      </c>
      <c r="C30" s="66">
        <f>H47</f>
        <v>0</v>
      </c>
      <c r="D30" s="9"/>
      <c r="E30" s="66">
        <f>H38</f>
        <v>0</v>
      </c>
      <c r="F30" s="67">
        <f>H42</f>
        <v>3</v>
      </c>
      <c r="G30" s="66">
        <f>SUM(IF(C30=3,1,0),IF(E30=3,1,0),IF(F30=3,1,0))</f>
        <v>1</v>
      </c>
      <c r="H30" s="66">
        <f>SUM(IF(C30&lt;3,1,0),IF(E30&lt;3,1,0),IF(F30&lt;3,1,0))</f>
        <v>2</v>
      </c>
      <c r="I30" s="68">
        <f>SUM(C30,E30,F30)</f>
        <v>3</v>
      </c>
      <c r="J30" s="68">
        <f>SUM(D29,D31,D32)</f>
        <v>6</v>
      </c>
      <c r="K30" s="68"/>
      <c r="L30" s="69"/>
      <c r="M30" s="67">
        <f>SUM(IF(H30=3,4),IF(H30=2,3),IF(H30=1,2),IF(H30=0,1))</f>
        <v>3</v>
      </c>
    </row>
    <row r="31" spans="1:13" ht="16.2" thickBot="1" x14ac:dyDescent="0.35">
      <c r="A31" s="64">
        <v>3</v>
      </c>
      <c r="B31" s="57" t="s">
        <v>46</v>
      </c>
      <c r="C31" s="66">
        <f>H41</f>
        <v>1</v>
      </c>
      <c r="D31" s="66">
        <f>H39</f>
        <v>3</v>
      </c>
      <c r="E31" s="9"/>
      <c r="F31" s="67">
        <f>H44</f>
        <v>3</v>
      </c>
      <c r="G31" s="66">
        <f>SUM(IF(C31=3,1,0),IF(D31=3,1,0),IF(F31=3,1,0))</f>
        <v>2</v>
      </c>
      <c r="H31" s="66">
        <f>SUM(IF(C31&lt;3,1,0),IF(D31&lt;3,1,0),IF(F31&lt;3,1,0))</f>
        <v>1</v>
      </c>
      <c r="I31" s="68">
        <f>SUM(C31,D31,F31)</f>
        <v>7</v>
      </c>
      <c r="J31" s="68">
        <f>SUM(E29,E30,E32)</f>
        <v>3</v>
      </c>
      <c r="K31" s="68"/>
      <c r="L31" s="69"/>
      <c r="M31" s="67">
        <f>SUM(IF(H31=3,4),IF(H31=2,3),IF(H31=1,2),IF(H31=0,1))</f>
        <v>2</v>
      </c>
    </row>
    <row r="32" spans="1:13" ht="16.2" thickBot="1" x14ac:dyDescent="0.35">
      <c r="A32" s="64">
        <v>4</v>
      </c>
      <c r="B32" s="57" t="s">
        <v>69</v>
      </c>
      <c r="C32" s="66">
        <f>H37</f>
        <v>0</v>
      </c>
      <c r="D32" s="66">
        <f>H43</f>
        <v>0</v>
      </c>
      <c r="E32" s="66">
        <f>H45</f>
        <v>0</v>
      </c>
      <c r="F32" s="70"/>
      <c r="G32" s="71">
        <f>SUM(IF(C32=3,1,0),IF(D32=3,1,0),IF(E32=3,1,0))</f>
        <v>0</v>
      </c>
      <c r="H32" s="71">
        <f>SUM(IF(C32&lt;3,1,0),IF(D32&lt;3,1,0),IF(E32&lt;3,1,0))</f>
        <v>3</v>
      </c>
      <c r="I32" s="72">
        <f>SUM(C32,D32,E32)</f>
        <v>0</v>
      </c>
      <c r="J32" s="72">
        <f>SUM(F29,F30,F31)</f>
        <v>9</v>
      </c>
      <c r="K32" s="72"/>
      <c r="L32" s="73"/>
      <c r="M32" s="74">
        <f>SUM(IF(H32=3,4),IF(H32=2,3),IF(H32=1,2),IF(H32=0,1))</f>
        <v>4</v>
      </c>
    </row>
    <row r="35" spans="1:15" ht="16.2" thickBot="1" x14ac:dyDescent="0.35">
      <c r="A35" s="75"/>
      <c r="C35" s="75"/>
      <c r="D35" s="75"/>
    </row>
    <row r="36" spans="1:15" ht="16.8" thickTop="1" thickBot="1" x14ac:dyDescent="0.35">
      <c r="A36" s="76" t="s">
        <v>11</v>
      </c>
      <c r="B36" s="77">
        <v>1</v>
      </c>
      <c r="C36" s="78">
        <v>11</v>
      </c>
      <c r="D36" s="79">
        <v>11</v>
      </c>
      <c r="E36" s="80">
        <v>11</v>
      </c>
      <c r="F36" s="80"/>
      <c r="G36" s="81"/>
      <c r="H36" s="82">
        <f>SUM(IF(C36&gt;C37,1,0),IF(D36&gt;D37,1,0),IF(E36&gt;E37,1,0),IF(F36&gt;F37,1,0),IF(G36&gt;G37,1,0))</f>
        <v>3</v>
      </c>
      <c r="L36" s="83" t="s">
        <v>12</v>
      </c>
      <c r="M36" s="84" t="s">
        <v>13</v>
      </c>
    </row>
    <row r="37" spans="1:15" ht="16.2" thickBot="1" x14ac:dyDescent="0.35">
      <c r="A37" s="85">
        <v>3</v>
      </c>
      <c r="B37" s="86">
        <v>4</v>
      </c>
      <c r="C37" s="87">
        <v>3</v>
      </c>
      <c r="D37" s="88">
        <v>3</v>
      </c>
      <c r="E37" s="88">
        <v>3</v>
      </c>
      <c r="F37" s="88"/>
      <c r="G37" s="89"/>
      <c r="H37" s="90">
        <f>SUM(IF(C37&gt;C36,1,0),IF(D37&gt;D36,1,0),IF(E37&gt;E36,1,0),IF(F37&gt;F36,1,0),IF(G37&gt;G36,1,0))</f>
        <v>0</v>
      </c>
      <c r="L37" s="43" t="s">
        <v>14</v>
      </c>
      <c r="M37" s="35" t="str">
        <f>_xlfn.XLOOKUP(O37,M29:M32,B29:B32)</f>
        <v>Niamh Mason</v>
      </c>
      <c r="O37">
        <v>1</v>
      </c>
    </row>
    <row r="38" spans="1:15" ht="16.2" thickTop="1" x14ac:dyDescent="0.3">
      <c r="A38" s="91" t="s">
        <v>42</v>
      </c>
      <c r="B38" s="92">
        <v>2</v>
      </c>
      <c r="C38" s="93">
        <v>4</v>
      </c>
      <c r="D38" s="94">
        <v>7</v>
      </c>
      <c r="E38" s="94">
        <v>9</v>
      </c>
      <c r="F38" s="94"/>
      <c r="G38" s="95"/>
      <c r="H38" s="96">
        <f>SUM(IF(C38&gt;C39,1,0),IF(D38&gt;D39,1,0),IF(E38&gt;E39,1,0),IF(F38&gt;F39,1,0),IF(G38&gt;G39,1,0))</f>
        <v>0</v>
      </c>
      <c r="L38" s="42" t="s">
        <v>15</v>
      </c>
      <c r="M38" s="24" t="str">
        <f>_xlfn.XLOOKUP(O38,M29:M32,B29:B32)</f>
        <v>Grace Looney</v>
      </c>
      <c r="O38">
        <v>2</v>
      </c>
    </row>
    <row r="39" spans="1:15" ht="16.2" thickBot="1" x14ac:dyDescent="0.35">
      <c r="A39" s="97">
        <v>1</v>
      </c>
      <c r="B39" s="98">
        <v>3</v>
      </c>
      <c r="C39" s="99">
        <v>11</v>
      </c>
      <c r="D39" s="100">
        <v>11</v>
      </c>
      <c r="E39" s="100">
        <v>11</v>
      </c>
      <c r="F39" s="100"/>
      <c r="G39" s="101"/>
      <c r="H39" s="102">
        <f>SUM(IF(C39&gt;C38,1,0),IF(D39&gt;D38,1,0),IF(E39&gt;E38,1,0),IF(F39&gt;F38,1,0),IF(G39&gt;G38,1,0))</f>
        <v>3</v>
      </c>
      <c r="L39" s="42" t="s">
        <v>16</v>
      </c>
      <c r="M39" s="42" t="str">
        <f>_xlfn.XLOOKUP(O39,M29:M32,B29:B32)</f>
        <v>Lily Parke</v>
      </c>
      <c r="O39">
        <v>3</v>
      </c>
    </row>
    <row r="40" spans="1:15" ht="16.8" thickTop="1" thickBot="1" x14ac:dyDescent="0.35">
      <c r="A40" s="91" t="s">
        <v>42</v>
      </c>
      <c r="B40" s="92">
        <v>1</v>
      </c>
      <c r="C40" s="93">
        <v>11</v>
      </c>
      <c r="D40" s="103">
        <v>11</v>
      </c>
      <c r="E40" s="103">
        <v>2</v>
      </c>
      <c r="F40" s="103">
        <v>11</v>
      </c>
      <c r="G40" s="104"/>
      <c r="H40" s="96">
        <f>SUM(IF(C40&gt;C41,1,0),IF(D40&gt;D41,1,0),IF(E40&gt;E41,1,0),IF(F40&gt;F41,1,0),IF(G40&gt;G41,1,0))</f>
        <v>3</v>
      </c>
      <c r="L40" s="26" t="s">
        <v>43</v>
      </c>
      <c r="M40" s="46" t="str">
        <f>_xlfn.XLOOKUP(O40,M29:M32,B29:B32)</f>
        <v>Ahna McDonnell</v>
      </c>
      <c r="O40">
        <v>4</v>
      </c>
    </row>
    <row r="41" spans="1:15" ht="16.2" thickBot="1" x14ac:dyDescent="0.35">
      <c r="A41" s="97">
        <v>4</v>
      </c>
      <c r="B41" s="98">
        <v>3</v>
      </c>
      <c r="C41" s="99">
        <v>9</v>
      </c>
      <c r="D41" s="100">
        <v>3</v>
      </c>
      <c r="E41" s="100">
        <v>11</v>
      </c>
      <c r="F41" s="100">
        <v>1</v>
      </c>
      <c r="G41" s="105"/>
      <c r="H41" s="102">
        <f>SUM(IF(C41&gt;C40,1,0),IF(D41&gt;D40,1,0),IF(E41&gt;E40,1,0),IF(F41&gt;F40,1,0),IF(G41&gt;G40,1,0))</f>
        <v>1</v>
      </c>
    </row>
    <row r="42" spans="1:15" ht="16.2" thickTop="1" x14ac:dyDescent="0.3">
      <c r="A42" s="91" t="s">
        <v>42</v>
      </c>
      <c r="B42" s="92">
        <v>2</v>
      </c>
      <c r="C42" s="106">
        <v>11</v>
      </c>
      <c r="D42" s="103">
        <v>13</v>
      </c>
      <c r="E42" s="103">
        <v>11</v>
      </c>
      <c r="F42" s="103"/>
      <c r="G42" s="104"/>
      <c r="H42" s="96">
        <f>SUM(IF(C42&gt;C43,1,0),IF(D42&gt;D43,1,0),IF(E42&gt;E43,1,0),IF(F42&gt;F43,1,0),IF(G42&gt;G43,1,0))</f>
        <v>3</v>
      </c>
    </row>
    <row r="43" spans="1:15" ht="16.2" thickBot="1" x14ac:dyDescent="0.35">
      <c r="A43" s="97">
        <v>3</v>
      </c>
      <c r="B43" s="98">
        <v>4</v>
      </c>
      <c r="C43" s="99">
        <v>6</v>
      </c>
      <c r="D43" s="100">
        <v>11</v>
      </c>
      <c r="E43" s="100">
        <v>4</v>
      </c>
      <c r="F43" s="100"/>
      <c r="G43" s="105"/>
      <c r="H43" s="102">
        <f>SUM(IF(C43&gt;C42,1,0),IF(D43&gt;D42,1,0),IF(E43&gt;E42,1,0),IF(F43&gt;F42,1,0),IF(G43&gt;G42,1,0))</f>
        <v>0</v>
      </c>
    </row>
    <row r="44" spans="1:15" ht="16.2" thickTop="1" x14ac:dyDescent="0.3">
      <c r="A44" s="91" t="s">
        <v>42</v>
      </c>
      <c r="B44" s="107">
        <v>3</v>
      </c>
      <c r="C44" s="106">
        <v>11</v>
      </c>
      <c r="D44" s="103">
        <v>11</v>
      </c>
      <c r="E44" s="103">
        <v>11</v>
      </c>
      <c r="F44" s="103"/>
      <c r="G44" s="104"/>
      <c r="H44" s="108">
        <f>SUM(IF(C44&gt;C45,1,0),IF(D44&gt;D45,1,0),IF(E44&gt;E45,1,0),IF(F44&gt;F45,1,0),IF(G44&gt;G45,1,0))</f>
        <v>3</v>
      </c>
    </row>
    <row r="45" spans="1:15" ht="16.2" thickBot="1" x14ac:dyDescent="0.35">
      <c r="A45" s="97">
        <v>2</v>
      </c>
      <c r="B45" s="98">
        <v>4</v>
      </c>
      <c r="C45" s="99">
        <v>2</v>
      </c>
      <c r="D45" s="100">
        <v>3</v>
      </c>
      <c r="E45" s="100">
        <v>7</v>
      </c>
      <c r="F45" s="100"/>
      <c r="G45" s="105"/>
      <c r="H45" s="90">
        <f>SUM(IF(C45&gt;C44,1,0),IF(D45&gt;D44,1,0),IF(E45&gt;E44,1,0),IF(F45&gt;F44,1,0),IF(G45&gt;G44,1,0))</f>
        <v>0</v>
      </c>
    </row>
    <row r="46" spans="1:15" ht="16.2" thickTop="1" x14ac:dyDescent="0.3">
      <c r="A46" s="91" t="s">
        <v>42</v>
      </c>
      <c r="B46" s="107">
        <v>1</v>
      </c>
      <c r="C46" s="106">
        <v>11</v>
      </c>
      <c r="D46" s="103">
        <v>11</v>
      </c>
      <c r="E46" s="103">
        <v>11</v>
      </c>
      <c r="F46" s="103"/>
      <c r="G46" s="104"/>
      <c r="H46" s="96">
        <f>SUM(IF(C46&gt;C47,1,0),IF(D46&gt;D47,1,0),IF(E46&gt;E47,1,0),IF(F46&gt;F47,1,0),IF(G46&gt;G47,1,0))</f>
        <v>3</v>
      </c>
    </row>
    <row r="47" spans="1:15" ht="16.2" thickBot="1" x14ac:dyDescent="0.35">
      <c r="A47" s="109">
        <v>4</v>
      </c>
      <c r="B47" s="110">
        <v>2</v>
      </c>
      <c r="C47" s="111">
        <v>7</v>
      </c>
      <c r="D47" s="112">
        <v>9</v>
      </c>
      <c r="E47" s="112">
        <v>9</v>
      </c>
      <c r="F47" s="112"/>
      <c r="H47" s="113">
        <f>SUM(IF(C47&gt;C46,1,0),IF(D47&gt;D46,1,0),IF(E47&gt;E46,1,0),IF(F47&gt;F46,1,0),IF(G47&gt;G46,1,0))</f>
        <v>0</v>
      </c>
    </row>
    <row r="48" spans="1:15" ht="16.2" thickTop="1" x14ac:dyDescent="0.3">
      <c r="A48" s="114"/>
      <c r="B48" s="114"/>
      <c r="C48" s="115"/>
      <c r="D48" s="115"/>
      <c r="E48" s="115"/>
      <c r="F48" s="115"/>
      <c r="G48" s="115"/>
      <c r="H48" s="115"/>
    </row>
    <row r="49" spans="1:2" x14ac:dyDescent="0.3">
      <c r="A49" s="116"/>
      <c r="B49" s="116"/>
    </row>
    <row r="50" spans="1:2" x14ac:dyDescent="0.3">
      <c r="A50" s="116"/>
      <c r="B50" s="116"/>
    </row>
  </sheetData>
  <mergeCells count="19">
    <mergeCell ref="A28:B28"/>
    <mergeCell ref="Q2:R3"/>
    <mergeCell ref="A3:B3"/>
    <mergeCell ref="A26:B26"/>
    <mergeCell ref="C26:F26"/>
    <mergeCell ref="G26:L26"/>
    <mergeCell ref="A27:B27"/>
    <mergeCell ref="C27:F27"/>
    <mergeCell ref="G27:H27"/>
    <mergeCell ref="I27:J27"/>
    <mergeCell ref="K27:L27"/>
    <mergeCell ref="A1:B1"/>
    <mergeCell ref="C1:F1"/>
    <mergeCell ref="G1:L1"/>
    <mergeCell ref="A2:B2"/>
    <mergeCell ref="C2:F2"/>
    <mergeCell ref="G2:H2"/>
    <mergeCell ref="I2:J2"/>
    <mergeCell ref="K2:L2"/>
  </mergeCells>
  <hyperlinks>
    <hyperlink ref="Q2:R3" location="Contents!A1" display="Contents " xr:uid="{088DA52B-6812-CE4C-A30B-385BFDB2BAF7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2F911-A3BE-F84B-9218-D01C97DE2F3B}">
  <sheetPr>
    <tabColor rgb="FFFFFF00"/>
  </sheetPr>
  <dimension ref="A2:T23"/>
  <sheetViews>
    <sheetView workbookViewId="0">
      <selection activeCell="J18" sqref="J18"/>
    </sheetView>
  </sheetViews>
  <sheetFormatPr defaultColWidth="11.19921875" defaultRowHeight="15.6" x14ac:dyDescent="0.3"/>
  <cols>
    <col min="2" max="2" width="10.796875" hidden="1" customWidth="1"/>
  </cols>
  <sheetData>
    <row r="2" spans="1:20" ht="16.2" thickBot="1" x14ac:dyDescent="0.35"/>
    <row r="3" spans="1:20" ht="16.2" thickBot="1" x14ac:dyDescent="0.35">
      <c r="A3" s="123"/>
      <c r="D3" s="119" t="s">
        <v>123</v>
      </c>
      <c r="E3" s="120">
        <v>1</v>
      </c>
      <c r="F3" s="121">
        <v>2</v>
      </c>
      <c r="G3" s="121">
        <v>3</v>
      </c>
      <c r="H3" s="122">
        <v>4</v>
      </c>
      <c r="I3" s="119">
        <v>5</v>
      </c>
      <c r="J3" s="83" t="s">
        <v>122</v>
      </c>
      <c r="N3" s="119" t="s">
        <v>123</v>
      </c>
      <c r="O3" s="120">
        <v>1</v>
      </c>
      <c r="P3" s="121">
        <v>2</v>
      </c>
      <c r="Q3" s="121">
        <v>3</v>
      </c>
      <c r="R3" s="122">
        <v>4</v>
      </c>
      <c r="S3" s="119">
        <v>5</v>
      </c>
      <c r="T3" s="83" t="s">
        <v>122</v>
      </c>
    </row>
    <row r="4" spans="1:20" ht="16.2" thickBot="1" x14ac:dyDescent="0.35">
      <c r="A4" s="123"/>
      <c r="D4" s="124" t="str">
        <f>'17GKO '!B7</f>
        <v>Anjali Singh</v>
      </c>
      <c r="E4" s="125">
        <v>7</v>
      </c>
      <c r="F4" s="126">
        <v>5</v>
      </c>
      <c r="G4" s="126">
        <v>8</v>
      </c>
      <c r="H4" s="126"/>
      <c r="I4" s="127"/>
      <c r="J4" s="128">
        <f>SUM(IF(E4&gt;E5,1,0),IF(F4&gt;F5,1,0),IF(G4&gt;G5,1,0),IF(H4&gt;H5,1,0),IF(I4&gt;I5,1,0))</f>
        <v>0</v>
      </c>
      <c r="N4" s="124" t="str">
        <f>'17GKO '!B51</f>
        <v>Eimear Hutchinson</v>
      </c>
      <c r="O4" s="125">
        <v>11</v>
      </c>
      <c r="P4" s="126">
        <v>12</v>
      </c>
      <c r="Q4" s="126">
        <v>13</v>
      </c>
      <c r="R4" s="126"/>
      <c r="S4" s="127"/>
      <c r="T4" s="128">
        <f>SUM(IF(O4&gt;O5,1,0),IF(P4&gt;P5,1,0),IF(Q4&gt;Q5,1,0),IF(R4&gt;R5,1,0),IF(S4&gt;S5,1,0))</f>
        <v>3</v>
      </c>
    </row>
    <row r="5" spans="1:20" ht="16.8" thickTop="1" thickBot="1" x14ac:dyDescent="0.35">
      <c r="A5" s="123"/>
      <c r="D5" s="129" t="str">
        <f>'17GKO '!B18</f>
        <v>Grace Looney</v>
      </c>
      <c r="E5" s="130">
        <v>11</v>
      </c>
      <c r="F5" s="131">
        <v>11</v>
      </c>
      <c r="G5" s="131">
        <v>11</v>
      </c>
      <c r="H5" s="131"/>
      <c r="I5" s="132"/>
      <c r="J5" s="26">
        <f>SUM(IF(E5&gt;E4,1,0),IF(F5&gt;F4,1,0),IF(G5&gt;G4,1,0),IF(H5&gt;H4,1,0),IF(I5&gt;I4,1,0))</f>
        <v>3</v>
      </c>
      <c r="N5" s="129" t="str">
        <f>'17GKO '!B62</f>
        <v>Ahna McDonnell</v>
      </c>
      <c r="O5" s="130">
        <v>6</v>
      </c>
      <c r="P5" s="131">
        <v>10</v>
      </c>
      <c r="Q5" s="131">
        <v>11</v>
      </c>
      <c r="R5" s="131"/>
      <c r="S5" s="132"/>
      <c r="T5" s="26">
        <f>SUM(IF(O5&gt;O4,1,0),IF(P5&gt;P4,1,0),IF(Q5&gt;Q4,1,0),IF(R5&gt;R4,1,0),IF(S5&gt;S4,1,0))</f>
        <v>0</v>
      </c>
    </row>
    <row r="6" spans="1:20" ht="16.2" thickBot="1" x14ac:dyDescent="0.35">
      <c r="A6" s="123"/>
      <c r="D6" s="237"/>
      <c r="E6" s="237"/>
      <c r="F6" s="237"/>
      <c r="G6" s="238"/>
      <c r="H6" s="133" t="s">
        <v>124</v>
      </c>
      <c r="I6" s="239" t="str">
        <f>_xlfn.XLOOKUP(B12,J4:J5,D4:D5,)</f>
        <v>Grace Looney</v>
      </c>
      <c r="J6" s="240"/>
      <c r="N6" s="237"/>
      <c r="O6" s="237"/>
      <c r="P6" s="237"/>
      <c r="Q6" s="238"/>
      <c r="R6" s="133" t="s">
        <v>124</v>
      </c>
      <c r="S6" s="239" t="str">
        <f>_xlfn.XLOOKUP(B12,T4:T5,N4:N5,)</f>
        <v>Eimear Hutchinson</v>
      </c>
      <c r="T6" s="240"/>
    </row>
    <row r="8" spans="1:20" ht="16.2" thickBot="1" x14ac:dyDescent="0.35"/>
    <row r="9" spans="1:20" ht="16.2" thickBot="1" x14ac:dyDescent="0.35">
      <c r="D9" s="119" t="s">
        <v>126</v>
      </c>
      <c r="E9" s="120">
        <v>1</v>
      </c>
      <c r="F9" s="121">
        <v>2</v>
      </c>
      <c r="G9" s="121">
        <v>3</v>
      </c>
      <c r="H9" s="122">
        <v>4</v>
      </c>
      <c r="I9" s="119">
        <v>5</v>
      </c>
      <c r="J9" s="83" t="s">
        <v>122</v>
      </c>
      <c r="N9" s="119" t="s">
        <v>126</v>
      </c>
      <c r="O9" s="120">
        <v>1</v>
      </c>
      <c r="P9" s="121">
        <v>2</v>
      </c>
      <c r="Q9" s="121">
        <v>3</v>
      </c>
      <c r="R9" s="122">
        <v>4</v>
      </c>
      <c r="S9" s="119">
        <v>5</v>
      </c>
      <c r="T9" s="83" t="s">
        <v>122</v>
      </c>
    </row>
    <row r="10" spans="1:20" ht="16.2" thickBot="1" x14ac:dyDescent="0.35">
      <c r="D10" s="124" t="str">
        <f>'17GKO '!B29</f>
        <v>Rebecca Scott</v>
      </c>
      <c r="E10" s="125">
        <v>2</v>
      </c>
      <c r="F10" s="126">
        <v>4</v>
      </c>
      <c r="G10" s="126">
        <v>13</v>
      </c>
      <c r="H10" s="126">
        <v>1</v>
      </c>
      <c r="I10" s="127"/>
      <c r="J10" s="128">
        <f>SUM(IF(E10&gt;E11,1,0),IF(F10&gt;F11,1,0),IF(G10&gt;G11,1,0),IF(H10&gt;H11,1,0),IF(I10&gt;I11,1,0))</f>
        <v>1</v>
      </c>
      <c r="N10" s="124" t="str">
        <f>'17GKO '!B73</f>
        <v>Megha Philip</v>
      </c>
      <c r="O10" s="125">
        <v>8</v>
      </c>
      <c r="P10" s="126">
        <v>9</v>
      </c>
      <c r="Q10" s="126">
        <v>9</v>
      </c>
      <c r="R10" s="126"/>
      <c r="S10" s="127"/>
      <c r="T10" s="128">
        <f>SUM(IF(O10&gt;O11,1,0),IF(P10&gt;P11,1,0),IF(Q10&gt;Q11,1,0),IF(R10&gt;R11,1,0),IF(S10&gt;S11,1,0))</f>
        <v>0</v>
      </c>
    </row>
    <row r="11" spans="1:20" ht="16.8" thickTop="1" thickBot="1" x14ac:dyDescent="0.35">
      <c r="D11" s="129" t="str">
        <f>'17GKO '!B40</f>
        <v>Niamh Mason</v>
      </c>
      <c r="E11" s="130">
        <v>11</v>
      </c>
      <c r="F11" s="131">
        <v>11</v>
      </c>
      <c r="G11" s="131">
        <v>11</v>
      </c>
      <c r="H11" s="131">
        <v>11</v>
      </c>
      <c r="I11" s="132"/>
      <c r="J11" s="26">
        <f>SUM(IF(E11&gt;E10,1,0),IF(F11&gt;F10,1,0),IF(G11&gt;G10,1,0),IF(H11&gt;H10,1,0),IF(I11&gt;I10,1,0))</f>
        <v>3</v>
      </c>
      <c r="N11" s="129" t="str">
        <f>'17GKO '!B84</f>
        <v>Lily Parke</v>
      </c>
      <c r="O11" s="130">
        <v>11</v>
      </c>
      <c r="P11" s="131">
        <v>11</v>
      </c>
      <c r="Q11" s="131">
        <v>11</v>
      </c>
      <c r="R11" s="131"/>
      <c r="S11" s="132"/>
      <c r="T11" s="26">
        <f>SUM(IF(O11&gt;O10,1,0),IF(P11&gt;P10,1,0),IF(Q11&gt;Q10,1,0),IF(R11&gt;R10,1,0),IF(S11&gt;S10,1,0))</f>
        <v>3</v>
      </c>
    </row>
    <row r="12" spans="1:20" ht="16.2" thickBot="1" x14ac:dyDescent="0.35">
      <c r="B12">
        <v>3</v>
      </c>
      <c r="D12" s="237"/>
      <c r="E12" s="237"/>
      <c r="F12" s="237"/>
      <c r="G12" s="238"/>
      <c r="H12" s="133" t="s">
        <v>124</v>
      </c>
      <c r="I12" s="239" t="str">
        <f>_xlfn.XLOOKUP(B12,J10:J11,D10:D11)</f>
        <v>Niamh Mason</v>
      </c>
      <c r="J12" s="240"/>
      <c r="N12" s="237"/>
      <c r="O12" s="237"/>
      <c r="P12" s="237"/>
      <c r="Q12" s="238"/>
      <c r="R12" s="133" t="s">
        <v>124</v>
      </c>
      <c r="S12" s="239" t="str">
        <f>_xlfn.XLOOKUP(B12,T10:T11,N10:N11)</f>
        <v>Lily Parke</v>
      </c>
      <c r="T12" s="240"/>
    </row>
    <row r="15" spans="1:20" ht="16.2" thickBot="1" x14ac:dyDescent="0.35"/>
    <row r="16" spans="1:20" ht="16.2" thickBot="1" x14ac:dyDescent="0.35">
      <c r="D16" s="119" t="s">
        <v>128</v>
      </c>
      <c r="E16" s="120">
        <v>1</v>
      </c>
      <c r="F16" s="121">
        <v>2</v>
      </c>
      <c r="G16" s="121">
        <v>3</v>
      </c>
      <c r="H16" s="122">
        <v>4</v>
      </c>
      <c r="I16" s="119">
        <v>5</v>
      </c>
      <c r="J16" s="83" t="s">
        <v>122</v>
      </c>
      <c r="N16" s="119" t="s">
        <v>128</v>
      </c>
      <c r="O16" s="120">
        <v>1</v>
      </c>
      <c r="P16" s="121">
        <v>2</v>
      </c>
      <c r="Q16" s="121">
        <v>3</v>
      </c>
      <c r="R16" s="122">
        <v>4</v>
      </c>
      <c r="S16" s="119">
        <v>5</v>
      </c>
      <c r="T16" s="83" t="s">
        <v>122</v>
      </c>
    </row>
    <row r="17" spans="4:20" ht="16.2" thickBot="1" x14ac:dyDescent="0.35">
      <c r="D17" s="124" t="str">
        <f>I6</f>
        <v>Grace Looney</v>
      </c>
      <c r="E17" s="125">
        <v>7</v>
      </c>
      <c r="F17" s="126">
        <v>11</v>
      </c>
      <c r="G17" s="126">
        <v>5</v>
      </c>
      <c r="H17" s="126">
        <v>16</v>
      </c>
      <c r="I17" s="127">
        <v>8</v>
      </c>
      <c r="J17" s="128">
        <f>SUM(IF(E17&gt;E18,1,0),IF(F17&gt;F18,1,0),IF(G17&gt;G18,1,0),IF(H17&gt;H18,1,0),IF(I17&gt;I18,1,0))</f>
        <v>2</v>
      </c>
      <c r="N17" s="124" t="str">
        <f>S6</f>
        <v>Eimear Hutchinson</v>
      </c>
      <c r="O17" s="125">
        <v>8</v>
      </c>
      <c r="P17" s="126">
        <v>7</v>
      </c>
      <c r="Q17" s="126">
        <v>7</v>
      </c>
      <c r="R17" s="126"/>
      <c r="S17" s="127"/>
      <c r="T17" s="128">
        <f>SUM(IF(O17&gt;O18,1,0),IF(P17&gt;P18,1,0),IF(Q17&gt;Q18,1,0),IF(R17&gt;R18,1,0),IF(S17&gt;S18,1,0))</f>
        <v>0</v>
      </c>
    </row>
    <row r="18" spans="4:20" ht="16.8" thickTop="1" thickBot="1" x14ac:dyDescent="0.35">
      <c r="D18" s="129" t="str">
        <f>I12</f>
        <v>Niamh Mason</v>
      </c>
      <c r="E18" s="130">
        <v>11</v>
      </c>
      <c r="F18" s="131">
        <v>7</v>
      </c>
      <c r="G18" s="131">
        <v>11</v>
      </c>
      <c r="H18" s="131">
        <v>14</v>
      </c>
      <c r="I18" s="132">
        <v>11</v>
      </c>
      <c r="J18" s="26">
        <f>SUM(IF(E18&gt;E17,1,0),IF(F18&gt;F17,1,0),IF(G18&gt;G17,1,0),IF(H18&gt;H17,1,0),IF(I18&gt;I17,1,0))</f>
        <v>3</v>
      </c>
      <c r="N18" s="129" t="str">
        <f>S12</f>
        <v>Lily Parke</v>
      </c>
      <c r="O18" s="130">
        <v>11</v>
      </c>
      <c r="P18" s="131">
        <v>11</v>
      </c>
      <c r="Q18" s="131">
        <v>11</v>
      </c>
      <c r="R18" s="131"/>
      <c r="S18" s="132"/>
      <c r="T18" s="26">
        <f>SUM(IF(O18&gt;O17,1,0),IF(P18&gt;P17,1,0),IF(Q18&gt;Q17,1,0),IF(R18&gt;R17,1,0),IF(S18&gt;S17,1,0))</f>
        <v>3</v>
      </c>
    </row>
    <row r="19" spans="4:20" ht="16.2" thickBot="1" x14ac:dyDescent="0.35">
      <c r="D19" s="237"/>
      <c r="E19" s="237"/>
      <c r="F19" s="237"/>
      <c r="G19" s="238"/>
      <c r="H19" s="133" t="s">
        <v>124</v>
      </c>
      <c r="I19" s="239" t="str">
        <f>_xlfn.XLOOKUP(B12,J17:J18,D17:D18)</f>
        <v>Niamh Mason</v>
      </c>
      <c r="J19" s="240"/>
      <c r="N19" s="237"/>
      <c r="O19" s="237"/>
      <c r="P19" s="237"/>
      <c r="Q19" s="238"/>
      <c r="R19" s="133" t="s">
        <v>124</v>
      </c>
      <c r="S19" s="239" t="str">
        <f>_xlfn.XLOOKUP(B12,T17:T18,N17:N18)</f>
        <v>Lily Parke</v>
      </c>
      <c r="T19" s="240"/>
    </row>
    <row r="22" spans="4:20" x14ac:dyDescent="0.3">
      <c r="O22" s="243" t="s">
        <v>186</v>
      </c>
      <c r="P22" s="243"/>
    </row>
    <row r="23" spans="4:20" x14ac:dyDescent="0.3">
      <c r="O23" s="243"/>
      <c r="P23" s="243"/>
    </row>
  </sheetData>
  <mergeCells count="13">
    <mergeCell ref="D19:G19"/>
    <mergeCell ref="I19:J19"/>
    <mergeCell ref="N19:Q19"/>
    <mergeCell ref="S19:T19"/>
    <mergeCell ref="O22:P23"/>
    <mergeCell ref="D6:G6"/>
    <mergeCell ref="I6:J6"/>
    <mergeCell ref="N6:Q6"/>
    <mergeCell ref="S6:T6"/>
    <mergeCell ref="D12:G12"/>
    <mergeCell ref="I12:J12"/>
    <mergeCell ref="N12:Q12"/>
    <mergeCell ref="S12:T12"/>
  </mergeCells>
  <hyperlinks>
    <hyperlink ref="O22:P23" location="Contents!A1" display="Contents " xr:uid="{7FD9C9B5-BCB5-7E48-AD9E-401F6889C6DC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B6E86-4BBA-2742-930A-AFFA19AD8F14}">
  <sheetPr>
    <tabColor rgb="FFFFFF00"/>
  </sheetPr>
  <dimension ref="A1:I86"/>
  <sheetViews>
    <sheetView tabSelected="1" zoomScale="50" workbookViewId="0"/>
  </sheetViews>
  <sheetFormatPr defaultColWidth="11.19921875" defaultRowHeight="15.6" x14ac:dyDescent="0.3"/>
  <cols>
    <col min="1" max="1" width="5.796875" customWidth="1"/>
    <col min="2" max="2" width="25.796875" customWidth="1"/>
    <col min="3" max="3" width="5.796875" customWidth="1"/>
    <col min="4" max="4" width="25.796875" customWidth="1"/>
    <col min="5" max="5" width="5.796875" customWidth="1"/>
    <col min="6" max="6" width="25.796875" customWidth="1"/>
  </cols>
  <sheetData>
    <row r="1" spans="1:9" x14ac:dyDescent="0.3">
      <c r="A1" s="147"/>
      <c r="B1" s="148"/>
      <c r="C1" s="147"/>
      <c r="D1" s="148"/>
      <c r="E1" s="139"/>
      <c r="F1" s="149"/>
      <c r="G1" s="139"/>
    </row>
    <row r="2" spans="1:9" x14ac:dyDescent="0.3">
      <c r="A2" s="147"/>
      <c r="B2" s="150" t="s">
        <v>132</v>
      </c>
      <c r="C2" s="147"/>
      <c r="D2" s="150" t="s">
        <v>133</v>
      </c>
      <c r="E2" s="139"/>
      <c r="F2" s="151" t="s">
        <v>134</v>
      </c>
      <c r="G2" s="139"/>
    </row>
    <row r="3" spans="1:9" x14ac:dyDescent="0.3">
      <c r="A3" s="139"/>
      <c r="B3" s="139"/>
      <c r="C3" s="139"/>
      <c r="D3" s="139"/>
      <c r="E3" s="139"/>
      <c r="F3" s="149"/>
      <c r="G3" s="139"/>
    </row>
    <row r="4" spans="1:9" x14ac:dyDescent="0.3">
      <c r="A4" s="141"/>
      <c r="B4" s="143"/>
      <c r="C4" s="141"/>
      <c r="D4" s="143"/>
      <c r="E4" s="143"/>
      <c r="F4" s="143"/>
      <c r="G4" s="141"/>
    </row>
    <row r="5" spans="1:9" x14ac:dyDescent="0.3">
      <c r="A5" s="170"/>
      <c r="B5" s="143"/>
      <c r="C5" s="141"/>
      <c r="D5" s="143"/>
      <c r="E5" s="143"/>
      <c r="F5" s="143"/>
      <c r="G5" s="141"/>
      <c r="H5" s="243" t="s">
        <v>264</v>
      </c>
      <c r="I5" s="243"/>
    </row>
    <row r="6" spans="1:9" x14ac:dyDescent="0.3">
      <c r="A6" s="143"/>
      <c r="B6" s="143"/>
      <c r="C6" s="141"/>
      <c r="D6" s="143"/>
      <c r="E6" s="143"/>
      <c r="F6" s="143"/>
      <c r="G6" s="141"/>
      <c r="H6" s="243"/>
      <c r="I6" s="243"/>
    </row>
    <row r="7" spans="1:9" ht="16.2" thickBot="1" x14ac:dyDescent="0.35">
      <c r="A7" s="139" t="s">
        <v>152</v>
      </c>
      <c r="B7" s="161" t="str">
        <f>'17G'!M12</f>
        <v>Anjali Singh</v>
      </c>
      <c r="C7" s="154"/>
      <c r="D7" s="143"/>
      <c r="E7" s="143"/>
      <c r="F7" s="143"/>
      <c r="G7" s="141"/>
    </row>
    <row r="8" spans="1:9" x14ac:dyDescent="0.3">
      <c r="A8" s="143"/>
      <c r="B8" s="143"/>
      <c r="C8" s="159"/>
      <c r="D8" s="143"/>
      <c r="E8" s="143"/>
      <c r="F8" s="143"/>
      <c r="G8" s="141"/>
    </row>
    <row r="9" spans="1:9" x14ac:dyDescent="0.3">
      <c r="A9" s="143"/>
      <c r="B9" s="143"/>
      <c r="C9" s="159"/>
      <c r="D9" s="143"/>
      <c r="E9" s="143"/>
      <c r="F9" s="143"/>
      <c r="G9" s="141"/>
    </row>
    <row r="10" spans="1:9" x14ac:dyDescent="0.3">
      <c r="A10" s="141"/>
      <c r="B10" s="143"/>
      <c r="C10" s="163"/>
      <c r="D10" s="143"/>
      <c r="E10" s="143"/>
      <c r="F10" s="143"/>
      <c r="G10" s="141"/>
    </row>
    <row r="11" spans="1:9" x14ac:dyDescent="0.3">
      <c r="A11" s="143"/>
      <c r="B11" s="139"/>
      <c r="C11" s="163"/>
      <c r="D11" s="143"/>
      <c r="E11" s="139"/>
      <c r="F11" s="139"/>
      <c r="G11" s="139"/>
    </row>
    <row r="12" spans="1:9" x14ac:dyDescent="0.3">
      <c r="A12" s="143"/>
      <c r="B12" s="157"/>
      <c r="C12" s="163"/>
      <c r="D12" s="143"/>
      <c r="E12" s="139"/>
      <c r="F12" s="139"/>
      <c r="G12" s="139"/>
    </row>
    <row r="13" spans="1:9" x14ac:dyDescent="0.3">
      <c r="A13" s="143"/>
      <c r="B13" s="139"/>
      <c r="C13" s="163"/>
      <c r="D13" s="143"/>
      <c r="E13" s="139"/>
      <c r="F13" s="139"/>
      <c r="G13" s="139"/>
    </row>
    <row r="14" spans="1:9" x14ac:dyDescent="0.3">
      <c r="A14" s="143"/>
      <c r="B14" s="139"/>
      <c r="C14" s="163"/>
      <c r="D14" s="143"/>
      <c r="E14" s="139"/>
      <c r="F14" s="139"/>
      <c r="G14" s="139"/>
    </row>
    <row r="15" spans="1:9" ht="16.2" thickBot="1" x14ac:dyDescent="0.35">
      <c r="A15" s="141"/>
      <c r="B15" s="157" t="str">
        <f>IF($F$1=TRUE,#REF!+1,"")</f>
        <v/>
      </c>
      <c r="C15" s="139"/>
      <c r="D15" s="158" t="str" cm="1">
        <f t="array" ref="D15:E15">'17GKOSS'!I6:J6</f>
        <v>Grace Looney</v>
      </c>
      <c r="E15" s="154">
        <v>0</v>
      </c>
      <c r="F15" s="143"/>
      <c r="G15" s="139"/>
    </row>
    <row r="16" spans="1:9" x14ac:dyDescent="0.3">
      <c r="A16" s="170"/>
      <c r="B16" s="143"/>
      <c r="C16" s="163"/>
      <c r="D16" s="143"/>
      <c r="E16" s="165"/>
      <c r="F16" s="143"/>
      <c r="G16" s="139"/>
    </row>
    <row r="17" spans="1:7" x14ac:dyDescent="0.3">
      <c r="A17" s="143"/>
      <c r="B17" s="143"/>
      <c r="C17" s="163"/>
      <c r="D17" s="143"/>
      <c r="E17" s="163"/>
      <c r="F17" s="143"/>
      <c r="G17" s="139"/>
    </row>
    <row r="18" spans="1:7" ht="16.2" thickBot="1" x14ac:dyDescent="0.35">
      <c r="A18" s="139" t="s">
        <v>153</v>
      </c>
      <c r="B18" s="161" t="str">
        <f>'17G'!M38</f>
        <v>Grace Looney</v>
      </c>
      <c r="C18" s="162"/>
      <c r="D18" s="143"/>
      <c r="E18" s="163"/>
      <c r="F18" s="143"/>
      <c r="G18" s="139"/>
    </row>
    <row r="19" spans="1:7" x14ac:dyDescent="0.3">
      <c r="A19" s="143"/>
      <c r="B19" s="143"/>
      <c r="C19" s="141"/>
      <c r="D19" s="143"/>
      <c r="E19" s="163"/>
      <c r="F19" s="143"/>
      <c r="G19" s="139"/>
    </row>
    <row r="20" spans="1:7" x14ac:dyDescent="0.3">
      <c r="A20" s="143"/>
      <c r="B20" s="143"/>
      <c r="C20" s="141"/>
      <c r="D20" s="143"/>
      <c r="E20" s="163"/>
      <c r="F20" s="143"/>
      <c r="G20" s="139"/>
    </row>
    <row r="21" spans="1:7" x14ac:dyDescent="0.3">
      <c r="A21" s="141"/>
      <c r="B21" s="143"/>
      <c r="C21" s="141"/>
      <c r="D21" s="139"/>
      <c r="E21" s="163"/>
      <c r="F21" s="143"/>
      <c r="G21" s="139"/>
    </row>
    <row r="22" spans="1:7" x14ac:dyDescent="0.3">
      <c r="A22" s="143"/>
      <c r="B22" s="157"/>
      <c r="C22" s="141"/>
      <c r="D22" s="157"/>
      <c r="E22" s="163"/>
      <c r="F22" s="143"/>
      <c r="G22" s="139"/>
    </row>
    <row r="23" spans="1:7" ht="16.2" thickBot="1" x14ac:dyDescent="0.35">
      <c r="A23" s="143"/>
      <c r="B23" s="157"/>
      <c r="C23" s="141"/>
      <c r="D23" s="157" t="str">
        <f>IF($F$1=TRUE,B32+1,"")</f>
        <v/>
      </c>
      <c r="E23" s="163"/>
      <c r="F23" s="166" t="str" cm="1">
        <f t="array" ref="F23:G23">'17GKOSS'!I19:J19</f>
        <v>Niamh Mason</v>
      </c>
      <c r="G23" s="139">
        <v>0</v>
      </c>
    </row>
    <row r="24" spans="1:7" x14ac:dyDescent="0.3">
      <c r="A24" s="143"/>
      <c r="B24" s="157"/>
      <c r="C24" s="141"/>
      <c r="D24" s="143"/>
      <c r="E24" s="163"/>
      <c r="F24" s="167"/>
      <c r="G24" s="139"/>
    </row>
    <row r="25" spans="1:7" x14ac:dyDescent="0.3">
      <c r="A25" s="143"/>
      <c r="B25" s="157"/>
      <c r="C25" s="141"/>
      <c r="D25" s="139"/>
      <c r="E25" s="163"/>
      <c r="F25" s="168" t="s">
        <v>135</v>
      </c>
      <c r="G25" s="139"/>
    </row>
    <row r="26" spans="1:7" x14ac:dyDescent="0.3">
      <c r="A26" s="141"/>
      <c r="B26" s="143"/>
      <c r="C26" s="141"/>
      <c r="D26" s="139"/>
      <c r="E26" s="169"/>
      <c r="F26" s="139"/>
      <c r="G26" s="141"/>
    </row>
    <row r="27" spans="1:7" x14ac:dyDescent="0.3">
      <c r="A27" s="141"/>
      <c r="B27" s="143"/>
      <c r="C27" s="141"/>
      <c r="D27" s="139"/>
      <c r="E27" s="169"/>
      <c r="F27" s="139"/>
      <c r="G27" s="141"/>
    </row>
    <row r="28" spans="1:7" x14ac:dyDescent="0.3">
      <c r="A28" s="141"/>
      <c r="B28" s="143"/>
      <c r="C28" s="141"/>
      <c r="D28" s="143"/>
      <c r="E28" s="163"/>
      <c r="F28" s="143"/>
      <c r="G28" s="141"/>
    </row>
    <row r="29" spans="1:7" ht="16.2" thickBot="1" x14ac:dyDescent="0.35">
      <c r="A29" s="139" t="s">
        <v>154</v>
      </c>
      <c r="B29" s="161" t="str">
        <f>'17G'!M13</f>
        <v>Rebecca Scott</v>
      </c>
      <c r="C29" s="154"/>
      <c r="D29" s="143"/>
      <c r="E29" s="163"/>
      <c r="F29" s="143"/>
      <c r="G29" s="141"/>
    </row>
    <row r="30" spans="1:7" x14ac:dyDescent="0.3">
      <c r="A30" s="141"/>
      <c r="B30" s="143"/>
      <c r="C30" s="155"/>
      <c r="D30" s="143"/>
      <c r="E30" s="163"/>
      <c r="F30" s="143"/>
      <c r="G30" s="141"/>
    </row>
    <row r="31" spans="1:7" x14ac:dyDescent="0.3">
      <c r="A31" s="141"/>
      <c r="B31" s="143"/>
      <c r="C31" s="159"/>
      <c r="D31" s="143"/>
      <c r="E31" s="163"/>
      <c r="F31" s="143"/>
      <c r="G31" s="141"/>
    </row>
    <row r="32" spans="1:7" ht="16.2" thickBot="1" x14ac:dyDescent="0.35">
      <c r="A32" s="141"/>
      <c r="B32" s="157" t="str">
        <f>IF($F$1=TRUE,B15+1,"")</f>
        <v/>
      </c>
      <c r="C32" s="169"/>
      <c r="D32" s="158" t="str" cm="1">
        <f t="array" ref="D32:E32">'17GKOSS'!I12:J12</f>
        <v>Niamh Mason</v>
      </c>
      <c r="E32" s="162">
        <v>0</v>
      </c>
      <c r="F32" s="157"/>
      <c r="G32" s="141"/>
    </row>
    <row r="33" spans="1:7" x14ac:dyDescent="0.3">
      <c r="A33" s="143"/>
      <c r="B33" s="157"/>
      <c r="C33" s="169"/>
      <c r="D33" s="143"/>
      <c r="E33" s="143"/>
      <c r="F33" s="157"/>
      <c r="G33" s="141"/>
    </row>
    <row r="34" spans="1:7" x14ac:dyDescent="0.3">
      <c r="A34" s="143"/>
      <c r="B34" s="157"/>
      <c r="C34" s="169"/>
      <c r="D34" s="143"/>
      <c r="E34" s="143"/>
      <c r="F34" s="157"/>
      <c r="G34" s="141"/>
    </row>
    <row r="35" spans="1:7" x14ac:dyDescent="0.3">
      <c r="A35" s="143"/>
      <c r="B35" s="143"/>
      <c r="C35" s="163"/>
      <c r="D35" s="143"/>
      <c r="E35" s="139"/>
      <c r="F35" s="139"/>
      <c r="G35" s="170"/>
    </row>
    <row r="36" spans="1:7" x14ac:dyDescent="0.3">
      <c r="A36" s="143"/>
      <c r="B36" s="157"/>
      <c r="C36" s="163"/>
      <c r="D36" s="143"/>
      <c r="E36" s="143"/>
      <c r="F36" s="139"/>
      <c r="G36" s="170"/>
    </row>
    <row r="37" spans="1:7" x14ac:dyDescent="0.3">
      <c r="A37" s="141"/>
      <c r="B37" s="143"/>
      <c r="C37" s="163"/>
      <c r="D37" s="143"/>
      <c r="E37" s="143"/>
      <c r="F37" s="139"/>
      <c r="G37" s="141"/>
    </row>
    <row r="38" spans="1:7" x14ac:dyDescent="0.3">
      <c r="A38" s="141"/>
      <c r="B38" s="143"/>
      <c r="C38" s="163"/>
      <c r="D38" s="143"/>
      <c r="E38" s="143"/>
      <c r="F38" s="139"/>
      <c r="G38" s="141"/>
    </row>
    <row r="39" spans="1:7" x14ac:dyDescent="0.3">
      <c r="A39" s="141"/>
      <c r="B39" s="143"/>
      <c r="C39" s="163"/>
      <c r="D39" s="143"/>
      <c r="E39" s="143"/>
      <c r="F39" s="139"/>
      <c r="G39" s="141"/>
    </row>
    <row r="40" spans="1:7" ht="16.2" thickBot="1" x14ac:dyDescent="0.35">
      <c r="A40" s="139" t="s">
        <v>155</v>
      </c>
      <c r="B40" s="161" t="str">
        <f>'17G'!M37</f>
        <v>Niamh Mason</v>
      </c>
      <c r="C40" s="162"/>
      <c r="D40" s="143"/>
      <c r="E40" s="171"/>
      <c r="F40" s="149"/>
      <c r="G40" s="143"/>
    </row>
    <row r="41" spans="1:7" x14ac:dyDescent="0.3">
      <c r="A41" s="141"/>
      <c r="B41" s="143"/>
      <c r="C41" s="141"/>
      <c r="D41" s="143"/>
      <c r="E41" s="139"/>
      <c r="F41" s="139"/>
      <c r="G41" s="139"/>
    </row>
    <row r="42" spans="1:7" x14ac:dyDescent="0.3">
      <c r="A42" s="141"/>
      <c r="B42" s="143"/>
      <c r="C42" s="141"/>
      <c r="D42" s="139"/>
      <c r="E42" s="139"/>
      <c r="F42" s="139"/>
      <c r="G42" s="139"/>
    </row>
    <row r="43" spans="1:7" x14ac:dyDescent="0.3">
      <c r="A43" s="141"/>
      <c r="B43" s="143"/>
      <c r="C43" s="141"/>
      <c r="D43" s="139"/>
      <c r="E43" s="139"/>
      <c r="F43" s="139"/>
      <c r="G43" s="139"/>
    </row>
    <row r="44" spans="1:7" x14ac:dyDescent="0.3">
      <c r="A44" s="141"/>
      <c r="B44" s="143"/>
      <c r="C44" s="141"/>
      <c r="D44" s="139"/>
      <c r="E44" s="139"/>
      <c r="F44" s="143"/>
      <c r="G44" s="171"/>
    </row>
    <row r="45" spans="1:7" x14ac:dyDescent="0.3">
      <c r="A45" s="147"/>
      <c r="B45" s="148"/>
      <c r="C45" s="147"/>
      <c r="D45" s="148"/>
      <c r="E45" s="139"/>
      <c r="F45" s="149"/>
      <c r="G45" s="139"/>
    </row>
    <row r="46" spans="1:7" x14ac:dyDescent="0.3">
      <c r="A46" s="147"/>
      <c r="B46" s="150" t="s">
        <v>132</v>
      </c>
      <c r="C46" s="147"/>
      <c r="D46" s="150" t="s">
        <v>133</v>
      </c>
      <c r="E46" s="139"/>
      <c r="F46" s="151" t="s">
        <v>134</v>
      </c>
      <c r="G46" s="139"/>
    </row>
    <row r="47" spans="1:7" x14ac:dyDescent="0.3">
      <c r="A47" s="139"/>
      <c r="B47" s="139"/>
      <c r="C47" s="139"/>
      <c r="D47" s="139"/>
      <c r="E47" s="139"/>
      <c r="F47" s="149"/>
      <c r="G47" s="139"/>
    </row>
    <row r="48" spans="1:7" x14ac:dyDescent="0.3">
      <c r="A48" s="141"/>
      <c r="B48" s="143"/>
      <c r="C48" s="141"/>
      <c r="D48" s="143"/>
      <c r="E48" s="143"/>
      <c r="F48" s="143"/>
      <c r="G48" s="141"/>
    </row>
    <row r="49" spans="1:7" x14ac:dyDescent="0.3">
      <c r="A49" s="170"/>
      <c r="B49" s="143"/>
      <c r="C49" s="141"/>
      <c r="D49" s="143"/>
      <c r="E49" s="143"/>
      <c r="F49" s="143"/>
      <c r="G49" s="141"/>
    </row>
    <row r="50" spans="1:7" x14ac:dyDescent="0.3">
      <c r="A50" s="143"/>
      <c r="B50" s="143"/>
      <c r="C50" s="141"/>
      <c r="D50" s="143"/>
      <c r="E50" s="143"/>
      <c r="F50" s="143"/>
      <c r="G50" s="141"/>
    </row>
    <row r="51" spans="1:7" ht="16.2" thickBot="1" x14ac:dyDescent="0.35">
      <c r="A51" s="139" t="s">
        <v>145</v>
      </c>
      <c r="B51" s="161" t="str">
        <f>'17G'!M14</f>
        <v>Eimear Hutchinson</v>
      </c>
      <c r="C51" s="154"/>
      <c r="D51" s="143"/>
      <c r="E51" s="143"/>
      <c r="F51" s="143"/>
      <c r="G51" s="141"/>
    </row>
    <row r="52" spans="1:7" x14ac:dyDescent="0.3">
      <c r="A52" s="143"/>
      <c r="B52" s="143"/>
      <c r="C52" s="159"/>
      <c r="D52" s="143"/>
      <c r="E52" s="143"/>
      <c r="F52" s="143"/>
      <c r="G52" s="141"/>
    </row>
    <row r="53" spans="1:7" x14ac:dyDescent="0.3">
      <c r="A53" s="143"/>
      <c r="B53" s="143"/>
      <c r="C53" s="159"/>
      <c r="D53" s="143"/>
      <c r="E53" s="143"/>
      <c r="F53" s="143"/>
      <c r="G53" s="141"/>
    </row>
    <row r="54" spans="1:7" x14ac:dyDescent="0.3">
      <c r="A54" s="141"/>
      <c r="B54" s="143"/>
      <c r="C54" s="163"/>
      <c r="D54" s="143"/>
      <c r="E54" s="143"/>
      <c r="F54" s="143"/>
      <c r="G54" s="141"/>
    </row>
    <row r="55" spans="1:7" x14ac:dyDescent="0.3">
      <c r="A55" s="143"/>
      <c r="B55" s="139"/>
      <c r="C55" s="163"/>
      <c r="D55" s="143"/>
      <c r="E55" s="139"/>
      <c r="F55" s="139"/>
      <c r="G55" s="139"/>
    </row>
    <row r="56" spans="1:7" x14ac:dyDescent="0.3">
      <c r="A56" s="143"/>
      <c r="B56" s="157"/>
      <c r="C56" s="163"/>
      <c r="D56" s="143"/>
      <c r="E56" s="139"/>
      <c r="F56" s="139"/>
      <c r="G56" s="139"/>
    </row>
    <row r="57" spans="1:7" x14ac:dyDescent="0.3">
      <c r="A57" s="143"/>
      <c r="B57" s="139"/>
      <c r="C57" s="163"/>
      <c r="D57" s="143"/>
      <c r="E57" s="139"/>
      <c r="F57" s="139"/>
      <c r="G57" s="139"/>
    </row>
    <row r="58" spans="1:7" x14ac:dyDescent="0.3">
      <c r="A58" s="143"/>
      <c r="B58" s="139"/>
      <c r="C58" s="163"/>
      <c r="D58" s="143"/>
      <c r="E58" s="139"/>
      <c r="F58" s="139"/>
      <c r="G58" s="139"/>
    </row>
    <row r="59" spans="1:7" ht="16.2" thickBot="1" x14ac:dyDescent="0.35">
      <c r="A59" s="141"/>
      <c r="B59" s="157" t="str">
        <f>IF($F$1=TRUE,#REF!+1,"")</f>
        <v/>
      </c>
      <c r="C59" s="139"/>
      <c r="D59" s="158" t="str" cm="1">
        <f t="array" ref="D59:E59">'17GKOSS'!S6:T6</f>
        <v>Eimear Hutchinson</v>
      </c>
      <c r="E59" s="154">
        <v>0</v>
      </c>
      <c r="F59" s="143"/>
      <c r="G59" s="139"/>
    </row>
    <row r="60" spans="1:7" x14ac:dyDescent="0.3">
      <c r="A60" s="170"/>
      <c r="B60" s="143"/>
      <c r="C60" s="163"/>
      <c r="D60" s="143"/>
      <c r="E60" s="165"/>
      <c r="F60" s="143"/>
      <c r="G60" s="139"/>
    </row>
    <row r="61" spans="1:7" x14ac:dyDescent="0.3">
      <c r="A61" s="143"/>
      <c r="B61" s="143"/>
      <c r="C61" s="163"/>
      <c r="D61" s="143"/>
      <c r="E61" s="163"/>
      <c r="F61" s="143"/>
      <c r="G61" s="139"/>
    </row>
    <row r="62" spans="1:7" ht="16.2" thickBot="1" x14ac:dyDescent="0.35">
      <c r="A62" s="139" t="s">
        <v>156</v>
      </c>
      <c r="B62" s="161" t="str">
        <f>'17G'!M40</f>
        <v>Ahna McDonnell</v>
      </c>
      <c r="C62" s="162"/>
      <c r="D62" s="143"/>
      <c r="E62" s="163"/>
      <c r="F62" s="143"/>
      <c r="G62" s="139"/>
    </row>
    <row r="63" spans="1:7" x14ac:dyDescent="0.3">
      <c r="A63" s="143"/>
      <c r="B63" s="143"/>
      <c r="C63" s="141"/>
      <c r="D63" s="143"/>
      <c r="E63" s="163"/>
      <c r="F63" s="143"/>
      <c r="G63" s="139"/>
    </row>
    <row r="64" spans="1:7" x14ac:dyDescent="0.3">
      <c r="A64" s="143"/>
      <c r="B64" s="143"/>
      <c r="C64" s="141"/>
      <c r="D64" s="143"/>
      <c r="E64" s="163"/>
      <c r="F64" s="143"/>
      <c r="G64" s="139"/>
    </row>
    <row r="65" spans="1:7" x14ac:dyDescent="0.3">
      <c r="A65" s="141"/>
      <c r="B65" s="143"/>
      <c r="C65" s="141"/>
      <c r="D65" s="139"/>
      <c r="E65" s="163"/>
      <c r="F65" s="143"/>
      <c r="G65" s="139"/>
    </row>
    <row r="66" spans="1:7" x14ac:dyDescent="0.3">
      <c r="A66" s="143"/>
      <c r="B66" s="157"/>
      <c r="C66" s="141"/>
      <c r="D66" s="157"/>
      <c r="E66" s="163"/>
      <c r="F66" s="143"/>
      <c r="G66" s="139"/>
    </row>
    <row r="67" spans="1:7" ht="16.2" thickBot="1" x14ac:dyDescent="0.35">
      <c r="A67" s="143"/>
      <c r="B67" s="157"/>
      <c r="C67" s="141"/>
      <c r="D67" s="157" t="str">
        <f>IF($F$1=TRUE,B76+1,"")</f>
        <v/>
      </c>
      <c r="E67" s="163"/>
      <c r="F67" s="166" t="str" cm="1">
        <f t="array" ref="F67:G67">'17GKOSS'!S19:T19</f>
        <v>Lily Parke</v>
      </c>
      <c r="G67" s="139">
        <v>0</v>
      </c>
    </row>
    <row r="68" spans="1:7" x14ac:dyDescent="0.3">
      <c r="A68" s="143"/>
      <c r="B68" s="157"/>
      <c r="C68" s="141"/>
      <c r="D68" s="143"/>
      <c r="E68" s="163"/>
      <c r="F68" s="167"/>
      <c r="G68" s="139"/>
    </row>
    <row r="69" spans="1:7" x14ac:dyDescent="0.3">
      <c r="A69" s="143"/>
      <c r="B69" s="157"/>
      <c r="C69" s="141"/>
      <c r="D69" s="139"/>
      <c r="E69" s="163"/>
      <c r="F69" s="168" t="s">
        <v>135</v>
      </c>
      <c r="G69" s="139"/>
    </row>
    <row r="70" spans="1:7" x14ac:dyDescent="0.3">
      <c r="A70" s="141"/>
      <c r="B70" s="143"/>
      <c r="C70" s="141"/>
      <c r="D70" s="139"/>
      <c r="E70" s="169"/>
      <c r="F70" s="139"/>
      <c r="G70" s="141"/>
    </row>
    <row r="71" spans="1:7" x14ac:dyDescent="0.3">
      <c r="A71" s="141"/>
      <c r="B71" s="143"/>
      <c r="C71" s="141"/>
      <c r="D71" s="139"/>
      <c r="E71" s="169"/>
      <c r="F71" s="139"/>
      <c r="G71" s="141"/>
    </row>
    <row r="72" spans="1:7" x14ac:dyDescent="0.3">
      <c r="A72" s="141"/>
      <c r="B72" s="143"/>
      <c r="C72" s="141"/>
      <c r="D72" s="143"/>
      <c r="E72" s="163"/>
      <c r="F72" s="143"/>
      <c r="G72" s="141"/>
    </row>
    <row r="73" spans="1:7" ht="16.2" thickBot="1" x14ac:dyDescent="0.35">
      <c r="A73" s="139" t="s">
        <v>157</v>
      </c>
      <c r="B73" s="161" t="str">
        <f>'17G'!M15</f>
        <v>Megha Philip</v>
      </c>
      <c r="C73" s="154"/>
      <c r="D73" s="143"/>
      <c r="E73" s="163"/>
      <c r="F73" s="143"/>
      <c r="G73" s="141"/>
    </row>
    <row r="74" spans="1:7" x14ac:dyDescent="0.3">
      <c r="A74" s="141"/>
      <c r="B74" s="143"/>
      <c r="C74" s="155"/>
      <c r="D74" s="143"/>
      <c r="E74" s="163"/>
      <c r="F74" s="143"/>
      <c r="G74" s="141"/>
    </row>
    <row r="75" spans="1:7" x14ac:dyDescent="0.3">
      <c r="A75" s="141"/>
      <c r="B75" s="143"/>
      <c r="C75" s="159"/>
      <c r="D75" s="143"/>
      <c r="E75" s="163"/>
      <c r="F75" s="143"/>
      <c r="G75" s="141"/>
    </row>
    <row r="76" spans="1:7" ht="16.2" thickBot="1" x14ac:dyDescent="0.35">
      <c r="A76" s="141"/>
      <c r="B76" s="157" t="str">
        <f>IF($F$1=TRUE,B59+1,"")</f>
        <v/>
      </c>
      <c r="C76" s="169"/>
      <c r="D76" s="158" t="str" cm="1">
        <f t="array" ref="D76:E76">'17GKOSS'!S12:T12</f>
        <v>Lily Parke</v>
      </c>
      <c r="E76" s="162">
        <v>0</v>
      </c>
      <c r="F76" s="157"/>
      <c r="G76" s="141"/>
    </row>
    <row r="77" spans="1:7" x14ac:dyDescent="0.3">
      <c r="A77" s="143"/>
      <c r="B77" s="157"/>
      <c r="C77" s="169"/>
      <c r="D77" s="143"/>
      <c r="E77" s="143"/>
      <c r="F77" s="157"/>
      <c r="G77" s="141"/>
    </row>
    <row r="78" spans="1:7" x14ac:dyDescent="0.3">
      <c r="A78" s="143"/>
      <c r="B78" s="157"/>
      <c r="C78" s="169"/>
      <c r="D78" s="143"/>
      <c r="E78" s="143"/>
      <c r="F78" s="157"/>
      <c r="G78" s="141"/>
    </row>
    <row r="79" spans="1:7" x14ac:dyDescent="0.3">
      <c r="A79" s="143"/>
      <c r="B79" s="143"/>
      <c r="C79" s="163"/>
      <c r="D79" s="143"/>
      <c r="E79" s="139"/>
      <c r="F79" s="139"/>
      <c r="G79" s="170"/>
    </row>
    <row r="80" spans="1:7" x14ac:dyDescent="0.3">
      <c r="A80" s="143"/>
      <c r="B80" s="157"/>
      <c r="C80" s="163"/>
      <c r="D80" s="143"/>
      <c r="E80" s="143"/>
      <c r="F80" s="139"/>
      <c r="G80" s="170"/>
    </row>
    <row r="81" spans="1:7" x14ac:dyDescent="0.3">
      <c r="A81" s="141"/>
      <c r="B81" s="143"/>
      <c r="C81" s="163"/>
      <c r="D81" s="143"/>
      <c r="E81" s="143"/>
      <c r="F81" s="139"/>
      <c r="G81" s="141"/>
    </row>
    <row r="82" spans="1:7" x14ac:dyDescent="0.3">
      <c r="A82" s="141"/>
      <c r="B82" s="143"/>
      <c r="C82" s="163"/>
      <c r="D82" s="143"/>
      <c r="E82" s="143"/>
      <c r="F82" s="139"/>
      <c r="G82" s="141"/>
    </row>
    <row r="83" spans="1:7" x14ac:dyDescent="0.3">
      <c r="A83" s="141"/>
      <c r="B83" s="143"/>
      <c r="C83" s="163"/>
      <c r="D83" s="143"/>
      <c r="E83" s="143"/>
      <c r="F83" s="139"/>
      <c r="G83" s="141"/>
    </row>
    <row r="84" spans="1:7" ht="16.2" thickBot="1" x14ac:dyDescent="0.35">
      <c r="A84" s="139" t="s">
        <v>150</v>
      </c>
      <c r="B84" s="161" t="str">
        <f>'17G'!M39</f>
        <v>Lily Parke</v>
      </c>
      <c r="C84" s="162"/>
      <c r="D84" s="143"/>
      <c r="E84" s="171"/>
      <c r="F84" s="149"/>
      <c r="G84" s="143"/>
    </row>
    <row r="85" spans="1:7" x14ac:dyDescent="0.3">
      <c r="A85" s="141"/>
      <c r="B85" s="143"/>
      <c r="C85" s="141"/>
      <c r="D85" s="143"/>
      <c r="E85" s="139"/>
      <c r="F85" s="139"/>
      <c r="G85" s="139"/>
    </row>
    <row r="86" spans="1:7" x14ac:dyDescent="0.3">
      <c r="A86" s="141"/>
      <c r="B86" s="143"/>
      <c r="C86" s="141"/>
      <c r="D86" s="139"/>
      <c r="E86" s="139"/>
      <c r="F86" s="139"/>
      <c r="G86" s="139"/>
    </row>
  </sheetData>
  <mergeCells count="1">
    <mergeCell ref="H5:I6"/>
  </mergeCells>
  <hyperlinks>
    <hyperlink ref="H5:I6" location="Contents!A1" display="Contents" xr:uid="{BF2EAC0B-5330-5348-8625-89AF441BF071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000BA-7FA9-1E49-9698-5B3829FD7E85}">
  <sheetPr>
    <tabColor theme="5" tint="0.39997558519241921"/>
  </sheetPr>
  <dimension ref="A1:AF142"/>
  <sheetViews>
    <sheetView topLeftCell="J1" zoomScale="75" workbookViewId="0">
      <selection activeCell="T18" sqref="T18:U19"/>
    </sheetView>
  </sheetViews>
  <sheetFormatPr defaultColWidth="11.19921875" defaultRowHeight="15.6" x14ac:dyDescent="0.3"/>
  <cols>
    <col min="2" max="2" width="17.296875" customWidth="1"/>
    <col min="17" max="17" width="18.69921875" customWidth="1"/>
  </cols>
  <sheetData>
    <row r="1" spans="1:32" ht="16.2" thickBot="1" x14ac:dyDescent="0.35">
      <c r="A1" s="218" t="s">
        <v>70</v>
      </c>
      <c r="B1" s="219"/>
      <c r="C1" s="220" t="s">
        <v>0</v>
      </c>
      <c r="D1" s="221"/>
      <c r="E1" s="222"/>
      <c r="F1" s="223" t="s">
        <v>1</v>
      </c>
      <c r="G1" s="224"/>
      <c r="H1" s="224"/>
      <c r="I1" s="224"/>
      <c r="J1" s="224"/>
      <c r="K1" s="225"/>
      <c r="L1" s="1" t="s">
        <v>2</v>
      </c>
      <c r="P1" s="218" t="s">
        <v>70</v>
      </c>
      <c r="Q1" s="219"/>
      <c r="R1" s="220" t="s">
        <v>0</v>
      </c>
      <c r="S1" s="221"/>
      <c r="T1" s="222"/>
      <c r="U1" s="223" t="s">
        <v>1</v>
      </c>
      <c r="V1" s="224"/>
      <c r="W1" s="224"/>
      <c r="X1" s="224"/>
      <c r="Y1" s="224"/>
      <c r="Z1" s="225"/>
      <c r="AA1" s="1" t="s">
        <v>2</v>
      </c>
    </row>
    <row r="2" spans="1:32" ht="16.2" thickBot="1" x14ac:dyDescent="0.35">
      <c r="A2" s="226" t="s">
        <v>36</v>
      </c>
      <c r="B2" s="227"/>
      <c r="C2" s="228" t="s">
        <v>3</v>
      </c>
      <c r="D2" s="229"/>
      <c r="E2" s="230"/>
      <c r="F2" s="231" t="s">
        <v>4</v>
      </c>
      <c r="G2" s="232"/>
      <c r="H2" s="231" t="s">
        <v>5</v>
      </c>
      <c r="I2" s="231"/>
      <c r="J2" s="233" t="s">
        <v>6</v>
      </c>
      <c r="K2" s="231"/>
      <c r="L2" s="2" t="s">
        <v>7</v>
      </c>
      <c r="P2" s="226" t="s">
        <v>116</v>
      </c>
      <c r="Q2" s="227"/>
      <c r="R2" s="228" t="s">
        <v>3</v>
      </c>
      <c r="S2" s="229"/>
      <c r="T2" s="230"/>
      <c r="U2" s="231" t="s">
        <v>4</v>
      </c>
      <c r="V2" s="232"/>
      <c r="W2" s="231" t="s">
        <v>5</v>
      </c>
      <c r="X2" s="231"/>
      <c r="Y2" s="233" t="s">
        <v>6</v>
      </c>
      <c r="Z2" s="231"/>
      <c r="AA2" s="2" t="s">
        <v>7</v>
      </c>
    </row>
    <row r="3" spans="1:32" ht="16.2" thickBot="1" x14ac:dyDescent="0.35">
      <c r="A3" s="234" t="s">
        <v>8</v>
      </c>
      <c r="B3" s="235"/>
      <c r="C3" s="3">
        <v>1</v>
      </c>
      <c r="D3" s="3">
        <v>2</v>
      </c>
      <c r="E3" s="3">
        <v>3</v>
      </c>
      <c r="F3" s="4" t="s">
        <v>9</v>
      </c>
      <c r="G3" s="4" t="s">
        <v>10</v>
      </c>
      <c r="H3" s="4" t="s">
        <v>9</v>
      </c>
      <c r="I3" s="4" t="s">
        <v>10</v>
      </c>
      <c r="J3" s="4" t="s">
        <v>9</v>
      </c>
      <c r="K3" s="4" t="s">
        <v>10</v>
      </c>
      <c r="L3" s="5"/>
      <c r="O3" s="6"/>
      <c r="P3" s="234" t="s">
        <v>8</v>
      </c>
      <c r="Q3" s="235"/>
      <c r="R3" s="3">
        <v>1</v>
      </c>
      <c r="S3" s="3">
        <v>2</v>
      </c>
      <c r="T3" s="3">
        <v>3</v>
      </c>
      <c r="U3" s="4" t="s">
        <v>9</v>
      </c>
      <c r="V3" s="4" t="s">
        <v>10</v>
      </c>
      <c r="W3" s="4" t="s">
        <v>9</v>
      </c>
      <c r="X3" s="4" t="s">
        <v>10</v>
      </c>
      <c r="Y3" s="4" t="s">
        <v>9</v>
      </c>
      <c r="Z3" s="4" t="s">
        <v>10</v>
      </c>
      <c r="AA3" s="5"/>
      <c r="AD3" s="6"/>
      <c r="AE3" s="236" t="s">
        <v>264</v>
      </c>
      <c r="AF3" s="236"/>
    </row>
    <row r="4" spans="1:32" ht="16.2" thickBot="1" x14ac:dyDescent="0.35">
      <c r="A4" s="7">
        <v>1</v>
      </c>
      <c r="B4" s="58" t="s">
        <v>56</v>
      </c>
      <c r="C4" s="9"/>
      <c r="D4" s="10">
        <f>H13</f>
        <v>3</v>
      </c>
      <c r="E4" s="11">
        <f>H9</f>
        <v>3</v>
      </c>
      <c r="F4" s="10">
        <f>SUM(IF(D4=3,1,0),IF(E4=3,1,0))</f>
        <v>2</v>
      </c>
      <c r="G4" s="10">
        <f>SUM(IF(D4&lt;3,1,0),IF(E4&lt;3,1,0))</f>
        <v>0</v>
      </c>
      <c r="H4" s="12">
        <f>SUM(D4,E4)</f>
        <v>6</v>
      </c>
      <c r="I4" s="12">
        <f>SUM(C5,C6)</f>
        <v>0</v>
      </c>
      <c r="J4" s="12"/>
      <c r="K4" s="13"/>
      <c r="L4" s="14">
        <f>SUM(IF(G4=2,3),IF(G4=1,2),IF(G4=0,1))</f>
        <v>1</v>
      </c>
      <c r="P4" s="7">
        <v>1</v>
      </c>
      <c r="Q4" s="8" t="str">
        <f>L10</f>
        <v>Aaditya Singh</v>
      </c>
      <c r="R4" s="9"/>
      <c r="S4" s="10">
        <f>W13</f>
        <v>3</v>
      </c>
      <c r="T4" s="11">
        <f>W9</f>
        <v>3</v>
      </c>
      <c r="U4" s="10">
        <f>SUM(IF(S4=3,1,0),IF(T4=3,1,0))</f>
        <v>2</v>
      </c>
      <c r="V4" s="10">
        <f>SUM(IF(S4&lt;3,1,0),IF(T4&lt;3,1,0))</f>
        <v>0</v>
      </c>
      <c r="W4" s="12">
        <f>SUM(S4,T4)</f>
        <v>6</v>
      </c>
      <c r="X4" s="12">
        <f>SUM(R5,R6)</f>
        <v>0</v>
      </c>
      <c r="Y4" s="12"/>
      <c r="Z4" s="13"/>
      <c r="AA4" s="14">
        <f>SUM(IF(V4=2,3),IF(V4=1,2),IF(V4=0,1))</f>
        <v>1</v>
      </c>
      <c r="AE4" s="236"/>
      <c r="AF4" s="236"/>
    </row>
    <row r="5" spans="1:32" ht="16.2" thickBot="1" x14ac:dyDescent="0.35">
      <c r="A5" s="7">
        <v>2</v>
      </c>
      <c r="B5" s="57" t="s">
        <v>71</v>
      </c>
      <c r="C5" s="10">
        <v>0</v>
      </c>
      <c r="D5" s="9"/>
      <c r="E5" s="10">
        <f>H11</f>
        <v>2</v>
      </c>
      <c r="F5" s="10">
        <f>SUM(IF(C5=3,1,0),IF(E5=3,1,0))</f>
        <v>0</v>
      </c>
      <c r="G5" s="10">
        <f>SUM(IF(C5&lt;3,1,0),IF(E5&lt;3,1,0))</f>
        <v>2</v>
      </c>
      <c r="H5" s="12">
        <f>SUM(C5,E5)</f>
        <v>2</v>
      </c>
      <c r="I5" s="12">
        <f>SUM(D4,D6)</f>
        <v>3</v>
      </c>
      <c r="J5" s="12"/>
      <c r="K5" s="13"/>
      <c r="L5" s="14">
        <f>SUM(IF(G5=2,3),IF(G5=1,2),IF(G5=0,1))</f>
        <v>3</v>
      </c>
      <c r="P5" s="7">
        <v>2</v>
      </c>
      <c r="Q5" s="8" t="str">
        <f>M105</f>
        <v>Belal Abdelaal</v>
      </c>
      <c r="R5" s="10">
        <v>0</v>
      </c>
      <c r="S5" s="9"/>
      <c r="T5" s="10">
        <f>W11</f>
        <v>1</v>
      </c>
      <c r="U5" s="10">
        <f>SUM(IF(R5=3,1,0),IF(T5=3,1,0))</f>
        <v>0</v>
      </c>
      <c r="V5" s="10">
        <f>SUM(IF(R5&lt;3,1,0),IF(T5&lt;3,1,0))</f>
        <v>2</v>
      </c>
      <c r="W5" s="12">
        <f>SUM(R5,T5)</f>
        <v>1</v>
      </c>
      <c r="X5" s="12">
        <f>SUM(S4,S6)</f>
        <v>3</v>
      </c>
      <c r="Y5" s="12"/>
      <c r="Z5" s="13"/>
      <c r="AA5" s="14">
        <f>SUM(IF(V5=2,3),IF(V5=1,2),IF(V5=0,1))</f>
        <v>3</v>
      </c>
    </row>
    <row r="6" spans="1:32" ht="16.2" thickBot="1" x14ac:dyDescent="0.35">
      <c r="A6" s="7">
        <v>3</v>
      </c>
      <c r="B6" s="57" t="s">
        <v>72</v>
      </c>
      <c r="C6" s="10">
        <v>0</v>
      </c>
      <c r="D6" s="10">
        <v>0</v>
      </c>
      <c r="E6" s="9"/>
      <c r="F6" s="10">
        <f>SUM(IF(C6=3,1,0),IF(D6=3,1,0))</f>
        <v>0</v>
      </c>
      <c r="G6" s="10">
        <f>SUM(IF(C6&lt;3,1,0),IF(D6&lt;3,1,0))</f>
        <v>2</v>
      </c>
      <c r="H6" s="12">
        <f>SUM(C6,D6)</f>
        <v>0</v>
      </c>
      <c r="I6" s="12">
        <f>SUM(E4,E5)</f>
        <v>5</v>
      </c>
      <c r="J6" s="12"/>
      <c r="K6" s="13"/>
      <c r="L6" s="14">
        <v>2</v>
      </c>
      <c r="P6" s="7">
        <v>3</v>
      </c>
      <c r="Q6" s="8" t="str">
        <f>M80</f>
        <v>Caleb Jiang</v>
      </c>
      <c r="R6" s="10">
        <v>0</v>
      </c>
      <c r="S6" s="10">
        <v>0</v>
      </c>
      <c r="T6" s="9"/>
      <c r="U6" s="10">
        <f>SUM(IF(R6=3,1,0),IF(S6=3,1,0))</f>
        <v>0</v>
      </c>
      <c r="V6" s="10">
        <f>SUM(IF(R6&lt;3,1,0),IF(S6&lt;3,1,0))</f>
        <v>2</v>
      </c>
      <c r="W6" s="12">
        <f>SUM(R6,S6)</f>
        <v>0</v>
      </c>
      <c r="X6" s="12">
        <f>SUM(T4,T5)</f>
        <v>4</v>
      </c>
      <c r="Y6" s="12"/>
      <c r="Z6" s="13"/>
      <c r="AA6" s="14">
        <v>2</v>
      </c>
    </row>
    <row r="8" spans="1:32" ht="16.2" thickBot="1" x14ac:dyDescent="0.35">
      <c r="K8" s="15"/>
      <c r="L8" s="15"/>
      <c r="Z8" s="15"/>
      <c r="AA8" s="15"/>
    </row>
    <row r="9" spans="1:32" ht="16.8" thickTop="1" thickBot="1" x14ac:dyDescent="0.35">
      <c r="A9" s="16" t="s">
        <v>11</v>
      </c>
      <c r="B9" s="17">
        <v>1</v>
      </c>
      <c r="C9" s="18">
        <v>11</v>
      </c>
      <c r="D9" s="19">
        <v>11</v>
      </c>
      <c r="E9" s="19">
        <v>11</v>
      </c>
      <c r="F9" s="20"/>
      <c r="G9" s="21"/>
      <c r="H9" s="22">
        <f>SUM(IF(C9&gt;C10,1,0),IF(D9&gt;D10,1,0),IF(E9&gt;E10,1,0),IF(F9&gt;F10,1,0),IF(G9&gt;G10,1,0))</f>
        <v>3</v>
      </c>
      <c r="I9" s="23"/>
      <c r="J9" s="24"/>
      <c r="K9" s="25" t="s">
        <v>12</v>
      </c>
      <c r="L9" s="26" t="s">
        <v>13</v>
      </c>
      <c r="P9" s="16" t="s">
        <v>11</v>
      </c>
      <c r="Q9" s="17">
        <v>1</v>
      </c>
      <c r="R9" s="18">
        <v>11</v>
      </c>
      <c r="S9" s="19">
        <v>11</v>
      </c>
      <c r="T9" s="19">
        <v>13</v>
      </c>
      <c r="U9" s="20"/>
      <c r="V9" s="21"/>
      <c r="W9" s="22">
        <f>SUM(IF(R9&gt;R10,1,0),IF(S9&gt;S10,1,0),IF(T9&gt;T10,1,0),IF(U9&gt;U10,1,0),IF(V9&gt;V10,1,0))</f>
        <v>3</v>
      </c>
      <c r="X9" s="23"/>
      <c r="Y9" s="24"/>
      <c r="Z9" s="25" t="s">
        <v>12</v>
      </c>
      <c r="AA9" s="26" t="s">
        <v>13</v>
      </c>
    </row>
    <row r="10" spans="1:32" ht="16.2" thickBot="1" x14ac:dyDescent="0.35">
      <c r="A10" s="27">
        <v>2</v>
      </c>
      <c r="B10" s="28">
        <v>3</v>
      </c>
      <c r="C10" s="29">
        <v>5</v>
      </c>
      <c r="D10" s="30">
        <v>6</v>
      </c>
      <c r="E10" s="31">
        <v>2</v>
      </c>
      <c r="F10" s="32"/>
      <c r="G10" s="33"/>
      <c r="H10" s="34">
        <f>SUM(IF(C10&gt;C9,1,0),IF(D10&gt;D9,1,0),IF(E10&gt;E9,1,0),IF(F10&gt;F9,1,0),IF(G10&gt;G9,1,0))</f>
        <v>0</v>
      </c>
      <c r="I10" s="23"/>
      <c r="J10" s="24"/>
      <c r="K10" s="24" t="s">
        <v>14</v>
      </c>
      <c r="L10" s="35" t="str">
        <f>_xlfn.XLOOKUP(N10,L4:L6,B4:B6)</f>
        <v>Aaditya Singh</v>
      </c>
      <c r="N10">
        <v>1</v>
      </c>
      <c r="P10" s="27">
        <v>2</v>
      </c>
      <c r="Q10" s="28">
        <v>3</v>
      </c>
      <c r="R10" s="29">
        <v>5</v>
      </c>
      <c r="S10" s="30">
        <v>7</v>
      </c>
      <c r="T10" s="31">
        <v>11</v>
      </c>
      <c r="U10" s="32"/>
      <c r="V10" s="33"/>
      <c r="W10" s="34">
        <f>SUM(IF(R10&gt;R9,1,0),IF(S10&gt;S9,1,0),IF(T10&gt;T9,1,0),IF(U10&gt;U9,1,0),IF(V10&gt;V9,1,0))</f>
        <v>0</v>
      </c>
      <c r="X10" s="23"/>
      <c r="Y10" s="24"/>
      <c r="Z10" s="24" t="s">
        <v>14</v>
      </c>
      <c r="AA10" s="35" t="str">
        <f>_xlfn.XLOOKUP(AC10,AA4:AA6,Q4:Q6)</f>
        <v>Aaditya Singh</v>
      </c>
      <c r="AC10">
        <v>1</v>
      </c>
    </row>
    <row r="11" spans="1:32" ht="16.2" thickTop="1" x14ac:dyDescent="0.3">
      <c r="A11" s="36" t="s">
        <v>11</v>
      </c>
      <c r="B11" s="37">
        <v>2</v>
      </c>
      <c r="C11" s="38">
        <v>9</v>
      </c>
      <c r="D11" s="39">
        <v>11</v>
      </c>
      <c r="E11" s="39">
        <v>5</v>
      </c>
      <c r="F11" s="38">
        <v>12</v>
      </c>
      <c r="G11" s="40">
        <v>4</v>
      </c>
      <c r="H11" s="41">
        <f>SUM(IF(C11&gt;C12,1,0),IF(D11&gt;D12,1,0),IF(E11&gt;E12,1,0),IF(F11&gt;F12,1,0),IF(G11&gt;G12,1,0))</f>
        <v>2</v>
      </c>
      <c r="I11" s="23"/>
      <c r="J11" s="24"/>
      <c r="K11" s="42" t="s">
        <v>15</v>
      </c>
      <c r="L11" s="43" t="str">
        <f>_xlfn.XLOOKUP(N11,L4:L6,B4:B6)</f>
        <v>Travis Zeng</v>
      </c>
      <c r="N11">
        <v>2</v>
      </c>
      <c r="P11" s="36" t="s">
        <v>11</v>
      </c>
      <c r="Q11" s="37">
        <v>2</v>
      </c>
      <c r="R11" s="38">
        <v>12</v>
      </c>
      <c r="S11" s="39">
        <v>1</v>
      </c>
      <c r="T11" s="39">
        <v>10</v>
      </c>
      <c r="U11" s="38">
        <v>10</v>
      </c>
      <c r="V11" s="40"/>
      <c r="W11" s="41">
        <f>SUM(IF(R11&gt;R12,1,0),IF(S11&gt;S12,1,0),IF(T11&gt;T12,1,0),IF(U11&gt;U12,1,0),IF(V11&gt;V12,1,0))</f>
        <v>1</v>
      </c>
      <c r="X11" s="23"/>
      <c r="Y11" s="24"/>
      <c r="Z11" s="42" t="s">
        <v>15</v>
      </c>
      <c r="AA11" s="43" t="str">
        <f>_xlfn.XLOOKUP(AC11,AA4:AA6,Q4:Q6)</f>
        <v>Caleb Jiang</v>
      </c>
      <c r="AC11">
        <v>2</v>
      </c>
    </row>
    <row r="12" spans="1:32" ht="16.2" thickBot="1" x14ac:dyDescent="0.35">
      <c r="A12" s="27">
        <v>1</v>
      </c>
      <c r="B12" s="44">
        <v>3</v>
      </c>
      <c r="C12" s="29">
        <v>11</v>
      </c>
      <c r="D12" s="31">
        <v>8</v>
      </c>
      <c r="E12" s="31">
        <v>11</v>
      </c>
      <c r="F12" s="29">
        <v>10</v>
      </c>
      <c r="G12" s="45">
        <v>11</v>
      </c>
      <c r="H12" s="34">
        <f>SUM(IF(C12&gt;C11,1,0),IF(D12&gt;D11,1,0),IF(E12&gt;E11,1,0),IF(F12&gt;F11,1,0),IF(G12&gt;G11,1,0))</f>
        <v>3</v>
      </c>
      <c r="I12" s="23"/>
      <c r="J12" s="24"/>
      <c r="K12" s="26" t="s">
        <v>16</v>
      </c>
      <c r="L12" s="46" t="str">
        <f>_xlfn.XLOOKUP(N12,L4:L6,B4:B6)</f>
        <v>Jay Forde</v>
      </c>
      <c r="N12">
        <v>3</v>
      </c>
      <c r="P12" s="27">
        <v>1</v>
      </c>
      <c r="Q12" s="44">
        <v>3</v>
      </c>
      <c r="R12" s="29">
        <v>10</v>
      </c>
      <c r="S12" s="31">
        <v>11</v>
      </c>
      <c r="T12" s="31">
        <v>12</v>
      </c>
      <c r="U12" s="29">
        <v>12</v>
      </c>
      <c r="V12" s="45"/>
      <c r="W12" s="34">
        <f>SUM(IF(R12&gt;R11,1,0),IF(S12&gt;S11,1,0),IF(T12&gt;T11,1,0),IF(U12&gt;U11,1,0),IF(V12&gt;V11,1,0))</f>
        <v>3</v>
      </c>
      <c r="X12" s="23"/>
      <c r="Y12" s="24"/>
      <c r="Z12" s="26" t="s">
        <v>16</v>
      </c>
      <c r="AA12" s="46" t="str">
        <f>_xlfn.XLOOKUP(AC12,AA4:AA6,Q4:Q6)</f>
        <v>Belal Abdelaal</v>
      </c>
      <c r="AC12">
        <v>3</v>
      </c>
    </row>
    <row r="13" spans="1:32" ht="16.2" thickTop="1" x14ac:dyDescent="0.3">
      <c r="A13" s="36" t="s">
        <v>11</v>
      </c>
      <c r="B13" s="47">
        <v>1</v>
      </c>
      <c r="C13" s="48">
        <v>7</v>
      </c>
      <c r="D13" s="49">
        <v>11</v>
      </c>
      <c r="E13" s="39">
        <v>11</v>
      </c>
      <c r="F13" s="48">
        <v>11</v>
      </c>
      <c r="G13" s="40"/>
      <c r="H13" s="41">
        <f>SUM(IF(C13&gt;C14,1,0),IF(D13&gt;D14,1,0),IF(E13&gt;E14,1,0),IF(F13&gt;F14,1,0),IF(G13&gt;G14,1,0))</f>
        <v>3</v>
      </c>
      <c r="I13" s="23"/>
      <c r="P13" s="36" t="s">
        <v>11</v>
      </c>
      <c r="Q13" s="47">
        <v>1</v>
      </c>
      <c r="R13" s="48">
        <v>11</v>
      </c>
      <c r="S13" s="49">
        <v>11</v>
      </c>
      <c r="T13" s="39">
        <v>11</v>
      </c>
      <c r="U13" s="48"/>
      <c r="V13" s="40"/>
      <c r="W13" s="41">
        <f>SUM(IF(R13&gt;R14,1,0),IF(S13&gt;S14,1,0),IF(T13&gt;T14,1,0),IF(U13&gt;U14,1,0),IF(V13&gt;V14,1,0))</f>
        <v>3</v>
      </c>
      <c r="X13" s="23"/>
    </row>
    <row r="14" spans="1:32" ht="16.2" thickBot="1" x14ac:dyDescent="0.35">
      <c r="A14" s="50">
        <v>3</v>
      </c>
      <c r="B14" s="51">
        <v>2</v>
      </c>
      <c r="C14" s="52">
        <v>11</v>
      </c>
      <c r="D14" s="53">
        <v>1</v>
      </c>
      <c r="E14" s="54">
        <v>7</v>
      </c>
      <c r="F14" s="52">
        <v>1</v>
      </c>
      <c r="G14" s="55"/>
      <c r="H14" s="56">
        <f>SUM(IF(C14&gt;C13,1,0),IF(D14&gt;D13,1,0),IF(E14&gt;E13,1,0),IF(F14&gt;F13,1,0),IF(G14&gt;G13,1,0))</f>
        <v>1</v>
      </c>
      <c r="I14" s="23"/>
      <c r="P14" s="50">
        <v>3</v>
      </c>
      <c r="Q14" s="51">
        <v>2</v>
      </c>
      <c r="R14" s="52">
        <v>5</v>
      </c>
      <c r="S14" s="53">
        <v>5</v>
      </c>
      <c r="T14" s="54">
        <v>2</v>
      </c>
      <c r="U14" s="52"/>
      <c r="V14" s="55"/>
      <c r="W14" s="56">
        <f>SUM(IF(R14&gt;R13,1,0),IF(S14&gt;S13,1,0),IF(T14&gt;T13,1,0),IF(U14&gt;U13,1,0),IF(V14&gt;V13,1,0))</f>
        <v>0</v>
      </c>
      <c r="X14" s="23"/>
    </row>
    <row r="15" spans="1:32" ht="16.2" thickTop="1" x14ac:dyDescent="0.3"/>
    <row r="17" spans="1:30" ht="16.2" thickBot="1" x14ac:dyDescent="0.35"/>
    <row r="18" spans="1:30" ht="16.8" thickTop="1" thickBot="1" x14ac:dyDescent="0.35">
      <c r="A18" s="247" t="s">
        <v>70</v>
      </c>
      <c r="B18" s="248"/>
      <c r="C18" s="249" t="s">
        <v>0</v>
      </c>
      <c r="D18" s="250"/>
      <c r="E18" s="250"/>
      <c r="F18" s="251"/>
      <c r="G18" s="252" t="s">
        <v>1</v>
      </c>
      <c r="H18" s="253"/>
      <c r="I18" s="253"/>
      <c r="J18" s="253"/>
      <c r="K18" s="253"/>
      <c r="L18" s="254"/>
      <c r="M18" s="59" t="s">
        <v>2</v>
      </c>
      <c r="P18" s="218" t="s">
        <v>70</v>
      </c>
      <c r="Q18" s="219"/>
      <c r="R18" s="220" t="s">
        <v>0</v>
      </c>
      <c r="S18" s="221"/>
      <c r="T18" s="222"/>
      <c r="U18" s="223" t="s">
        <v>1</v>
      </c>
      <c r="V18" s="224"/>
      <c r="W18" s="224"/>
      <c r="X18" s="224"/>
      <c r="Y18" s="224"/>
      <c r="Z18" s="225"/>
      <c r="AA18" s="1" t="s">
        <v>2</v>
      </c>
    </row>
    <row r="19" spans="1:30" ht="16.2" thickBot="1" x14ac:dyDescent="0.35">
      <c r="A19" s="255" t="s">
        <v>37</v>
      </c>
      <c r="B19" s="256"/>
      <c r="C19" s="257" t="s">
        <v>3</v>
      </c>
      <c r="D19" s="258"/>
      <c r="E19" s="258"/>
      <c r="F19" s="259"/>
      <c r="G19" s="260" t="s">
        <v>4</v>
      </c>
      <c r="H19" s="261"/>
      <c r="I19" s="260" t="s">
        <v>5</v>
      </c>
      <c r="J19" s="261"/>
      <c r="K19" s="260" t="s">
        <v>6</v>
      </c>
      <c r="L19" s="261"/>
      <c r="M19" s="61" t="s">
        <v>7</v>
      </c>
      <c r="P19" s="226" t="s">
        <v>117</v>
      </c>
      <c r="Q19" s="227"/>
      <c r="R19" s="228" t="s">
        <v>3</v>
      </c>
      <c r="S19" s="229"/>
      <c r="T19" s="230"/>
      <c r="U19" s="231" t="s">
        <v>4</v>
      </c>
      <c r="V19" s="232"/>
      <c r="W19" s="231" t="s">
        <v>5</v>
      </c>
      <c r="X19" s="231"/>
      <c r="Y19" s="233" t="s">
        <v>6</v>
      </c>
      <c r="Z19" s="231"/>
      <c r="AA19" s="2" t="s">
        <v>7</v>
      </c>
    </row>
    <row r="20" spans="1:30" ht="16.2" thickBot="1" x14ac:dyDescent="0.35">
      <c r="A20" s="234" t="s">
        <v>8</v>
      </c>
      <c r="B20" s="262"/>
      <c r="C20" s="62">
        <v>1</v>
      </c>
      <c r="D20" s="62">
        <v>2</v>
      </c>
      <c r="E20" s="62">
        <v>3</v>
      </c>
      <c r="F20" s="60">
        <v>4</v>
      </c>
      <c r="G20" s="63" t="s">
        <v>9</v>
      </c>
      <c r="H20" s="63" t="s">
        <v>10</v>
      </c>
      <c r="I20" s="63" t="s">
        <v>9</v>
      </c>
      <c r="J20" s="63" t="s">
        <v>10</v>
      </c>
      <c r="K20" s="63" t="s">
        <v>9</v>
      </c>
      <c r="L20" s="63" t="s">
        <v>10</v>
      </c>
      <c r="M20" s="61"/>
      <c r="P20" s="234" t="s">
        <v>8</v>
      </c>
      <c r="Q20" s="235"/>
      <c r="R20" s="3">
        <v>1</v>
      </c>
      <c r="S20" s="3">
        <v>2</v>
      </c>
      <c r="T20" s="3">
        <v>3</v>
      </c>
      <c r="U20" s="4" t="s">
        <v>9</v>
      </c>
      <c r="V20" s="4" t="s">
        <v>10</v>
      </c>
      <c r="W20" s="4" t="s">
        <v>9</v>
      </c>
      <c r="X20" s="4" t="s">
        <v>10</v>
      </c>
      <c r="Y20" s="4" t="s">
        <v>9</v>
      </c>
      <c r="Z20" s="4" t="s">
        <v>10</v>
      </c>
      <c r="AA20" s="5"/>
      <c r="AD20" s="6"/>
    </row>
    <row r="21" spans="1:30" ht="16.2" thickBot="1" x14ac:dyDescent="0.35">
      <c r="A21" s="64">
        <v>1</v>
      </c>
      <c r="B21" s="57" t="s">
        <v>61</v>
      </c>
      <c r="C21" s="9"/>
      <c r="D21" s="66">
        <f>H38</f>
        <v>3</v>
      </c>
      <c r="E21" s="66">
        <f>H32</f>
        <v>3</v>
      </c>
      <c r="F21" s="67">
        <f>H28</f>
        <v>3</v>
      </c>
      <c r="G21" s="66">
        <f>SUM(IF(D21=3,1,0),IF(E21=3,1,0),IF(F21=3,1,0))</f>
        <v>3</v>
      </c>
      <c r="H21" s="66">
        <f>SUM(IF(D21&lt;3,1,0),IF(E21&lt;3,1,0),IF(F21&lt;3,1,0))</f>
        <v>0</v>
      </c>
      <c r="I21" s="68">
        <f>SUM(D21,E21,F21)</f>
        <v>9</v>
      </c>
      <c r="J21" s="68">
        <f>SUM(C22,C23,C24)</f>
        <v>0</v>
      </c>
      <c r="K21" s="68"/>
      <c r="L21" s="69"/>
      <c r="M21" s="67">
        <f>SUM(IF(H21=3,4),IF(H21=2,3),IF(H21=1,2),IF(H21=0,1))</f>
        <v>1</v>
      </c>
      <c r="P21" s="7">
        <v>1</v>
      </c>
      <c r="Q21" s="8" t="str">
        <f>M29</f>
        <v>Clifford Tan</v>
      </c>
      <c r="R21" s="9"/>
      <c r="S21" s="10">
        <f>W30</f>
        <v>3</v>
      </c>
      <c r="T21" s="11">
        <f>W26</f>
        <v>3</v>
      </c>
      <c r="U21" s="10">
        <f>SUM(IF(S21=3,1,0),IF(T21=3,1,0))</f>
        <v>2</v>
      </c>
      <c r="V21" s="10">
        <f>SUM(IF(S21&lt;3,1,0),IF(T21&lt;3,1,0))</f>
        <v>0</v>
      </c>
      <c r="W21" s="12">
        <f>SUM(S21,T21)</f>
        <v>6</v>
      </c>
      <c r="X21" s="12">
        <f>SUM(R22,R23)</f>
        <v>0</v>
      </c>
      <c r="Y21" s="12"/>
      <c r="Z21" s="13"/>
      <c r="AA21" s="14">
        <f>SUM(IF(V21=2,3),IF(V21=1,2),IF(V21=0,1))</f>
        <v>1</v>
      </c>
    </row>
    <row r="22" spans="1:30" ht="16.2" thickBot="1" x14ac:dyDescent="0.35">
      <c r="A22" s="64">
        <v>2</v>
      </c>
      <c r="B22" s="57" t="s">
        <v>73</v>
      </c>
      <c r="C22" s="66">
        <f>H39</f>
        <v>0</v>
      </c>
      <c r="D22" s="9"/>
      <c r="E22" s="66">
        <f>H30</f>
        <v>3</v>
      </c>
      <c r="F22" s="67">
        <f>H34</f>
        <v>2</v>
      </c>
      <c r="G22" s="66">
        <f>SUM(IF(C22=3,1,0),IF(E22=3,1,0),IF(F22=3,1,0))</f>
        <v>1</v>
      </c>
      <c r="H22" s="66">
        <f>SUM(IF(C22&lt;3,1,0),IF(E22&lt;3,1,0),IF(F22&lt;3,1,0))</f>
        <v>2</v>
      </c>
      <c r="I22" s="68">
        <f>SUM(C22,E22,F22)</f>
        <v>5</v>
      </c>
      <c r="J22" s="68">
        <f>SUM(D21,D23,D24)</f>
        <v>7</v>
      </c>
      <c r="K22" s="68"/>
      <c r="L22" s="69"/>
      <c r="M22" s="67">
        <v>2</v>
      </c>
      <c r="P22" s="7">
        <v>2</v>
      </c>
      <c r="Q22" s="8" t="str">
        <f>M130</f>
        <v>He ming Duan</v>
      </c>
      <c r="R22" s="10">
        <v>0</v>
      </c>
      <c r="S22" s="9"/>
      <c r="T22" s="10">
        <f>W28</f>
        <v>1</v>
      </c>
      <c r="U22" s="10">
        <f>SUM(IF(R22=3,1,0),IF(T22=3,1,0))</f>
        <v>0</v>
      </c>
      <c r="V22" s="10">
        <f>SUM(IF(R22&lt;3,1,0),IF(T22&lt;3,1,0))</f>
        <v>2</v>
      </c>
      <c r="W22" s="12">
        <f>SUM(R22,T22)</f>
        <v>1</v>
      </c>
      <c r="X22" s="12">
        <f>SUM(S21,S23)</f>
        <v>3</v>
      </c>
      <c r="Y22" s="12"/>
      <c r="Z22" s="13"/>
      <c r="AA22" s="14">
        <f>SUM(IF(V22=2,3),IF(V22=1,2),IF(V22=0,1))</f>
        <v>3</v>
      </c>
    </row>
    <row r="23" spans="1:30" ht="16.2" thickBot="1" x14ac:dyDescent="0.35">
      <c r="A23" s="64">
        <v>3</v>
      </c>
      <c r="B23" s="57" t="s">
        <v>74</v>
      </c>
      <c r="C23" s="66">
        <f>H33</f>
        <v>0</v>
      </c>
      <c r="D23" s="66">
        <f>H31</f>
        <v>1</v>
      </c>
      <c r="E23" s="9"/>
      <c r="F23" s="67">
        <f>H36</f>
        <v>3</v>
      </c>
      <c r="G23" s="66">
        <f>SUM(IF(C23=3,1,0),IF(D23=3,1,0),IF(F23=3,1,0))</f>
        <v>1</v>
      </c>
      <c r="H23" s="66">
        <f>SUM(IF(C23&lt;3,1,0),IF(D23&lt;3,1,0),IF(F23&lt;3,1,0))</f>
        <v>2</v>
      </c>
      <c r="I23" s="68">
        <f>SUM(C23,D23,F23)</f>
        <v>4</v>
      </c>
      <c r="J23" s="68">
        <f>SUM(E21,E22,E24)</f>
        <v>8</v>
      </c>
      <c r="K23" s="68"/>
      <c r="L23" s="69"/>
      <c r="M23" s="67">
        <v>4</v>
      </c>
      <c r="P23" s="7">
        <v>3</v>
      </c>
      <c r="Q23" s="8" t="str">
        <f>M55</f>
        <v>Peter Cao</v>
      </c>
      <c r="R23" s="10">
        <v>0</v>
      </c>
      <c r="S23" s="10">
        <v>0</v>
      </c>
      <c r="T23" s="9"/>
      <c r="U23" s="10">
        <f>SUM(IF(R23=3,1,0),IF(S23=3,1,0))</f>
        <v>0</v>
      </c>
      <c r="V23" s="10">
        <f>SUM(IF(R23&lt;3,1,0),IF(S23&lt;3,1,0))</f>
        <v>2</v>
      </c>
      <c r="W23" s="12">
        <f>SUM(R23,S23)</f>
        <v>0</v>
      </c>
      <c r="X23" s="12">
        <f>SUM(T21,T22)</f>
        <v>4</v>
      </c>
      <c r="Y23" s="12"/>
      <c r="Z23" s="13"/>
      <c r="AA23" s="14">
        <v>2</v>
      </c>
    </row>
    <row r="24" spans="1:30" ht="16.2" thickBot="1" x14ac:dyDescent="0.35">
      <c r="A24" s="64">
        <v>4</v>
      </c>
      <c r="B24" s="57" t="s">
        <v>62</v>
      </c>
      <c r="C24" s="66">
        <f>H29</f>
        <v>0</v>
      </c>
      <c r="D24" s="66">
        <f>H35</f>
        <v>3</v>
      </c>
      <c r="E24" s="66">
        <f>H37</f>
        <v>2</v>
      </c>
      <c r="F24" s="70"/>
      <c r="G24" s="71">
        <f>SUM(IF(C24=3,1,0),IF(D24=3,1,0),IF(E24=3,1,0))</f>
        <v>1</v>
      </c>
      <c r="H24" s="71">
        <f>SUM(IF(C24&lt;3,1,0),IF(D24&lt;3,1,0),IF(E24&lt;3,1,0))</f>
        <v>2</v>
      </c>
      <c r="I24" s="72">
        <f>SUM(C24,D24,E24)</f>
        <v>5</v>
      </c>
      <c r="J24" s="72">
        <f>SUM(F21,F22,F23)</f>
        <v>8</v>
      </c>
      <c r="K24" s="72"/>
      <c r="L24" s="73"/>
      <c r="M24" s="74">
        <f>SUM(IF(H24=3,4),IF(H24=2,3),IF(H24=1,2),IF(H24=0,1))</f>
        <v>3</v>
      </c>
    </row>
    <row r="25" spans="1:30" ht="16.2" thickBot="1" x14ac:dyDescent="0.35">
      <c r="Z25" s="15"/>
      <c r="AA25" s="15"/>
    </row>
    <row r="26" spans="1:30" ht="16.8" thickTop="1" thickBot="1" x14ac:dyDescent="0.35">
      <c r="P26" s="16" t="s">
        <v>11</v>
      </c>
      <c r="Q26" s="17">
        <v>1</v>
      </c>
      <c r="R26" s="18">
        <v>11</v>
      </c>
      <c r="S26" s="19">
        <v>11</v>
      </c>
      <c r="T26" s="19">
        <v>11</v>
      </c>
      <c r="U26" s="20"/>
      <c r="V26" s="21"/>
      <c r="W26" s="22">
        <f>SUM(IF(R26&gt;R27,1,0),IF(S26&gt;S27,1,0),IF(T26&gt;T27,1,0),IF(U26&gt;U27,1,0),IF(V26&gt;V27,1,0))</f>
        <v>3</v>
      </c>
      <c r="X26" s="23"/>
      <c r="Y26" s="24"/>
      <c r="Z26" s="25" t="s">
        <v>12</v>
      </c>
      <c r="AA26" s="26" t="s">
        <v>13</v>
      </c>
    </row>
    <row r="27" spans="1:30" ht="16.2" thickBot="1" x14ac:dyDescent="0.35">
      <c r="A27" s="75"/>
      <c r="C27" s="75"/>
      <c r="D27" s="75"/>
      <c r="P27" s="27">
        <v>2</v>
      </c>
      <c r="Q27" s="28">
        <v>3</v>
      </c>
      <c r="R27" s="29">
        <v>3</v>
      </c>
      <c r="S27" s="30">
        <v>5</v>
      </c>
      <c r="T27" s="31">
        <v>8</v>
      </c>
      <c r="U27" s="32"/>
      <c r="V27" s="33"/>
      <c r="W27" s="34">
        <f>SUM(IF(R27&gt;R26,1,0),IF(S27&gt;S26,1,0),IF(T27&gt;T26,1,0),IF(U27&gt;U26,1,0),IF(V27&gt;V26,1,0))</f>
        <v>0</v>
      </c>
      <c r="X27" s="23"/>
      <c r="Y27" s="24"/>
      <c r="Z27" s="24" t="s">
        <v>14</v>
      </c>
      <c r="AA27" s="35" t="str">
        <f>_xlfn.XLOOKUP(AC27,AA21:AA23,Q21:Q23)</f>
        <v>Clifford Tan</v>
      </c>
      <c r="AC27">
        <v>1</v>
      </c>
    </row>
    <row r="28" spans="1:30" ht="16.8" thickTop="1" thickBot="1" x14ac:dyDescent="0.35">
      <c r="A28" s="76" t="s">
        <v>11</v>
      </c>
      <c r="B28" s="77">
        <v>1</v>
      </c>
      <c r="C28" s="78">
        <v>11</v>
      </c>
      <c r="D28" s="79">
        <v>11</v>
      </c>
      <c r="E28" s="80">
        <v>11</v>
      </c>
      <c r="F28" s="80"/>
      <c r="G28" s="81"/>
      <c r="H28" s="82">
        <f>SUM(IF(C28&gt;C29,1,0),IF(D28&gt;D29,1,0),IF(E28&gt;E29,1,0),IF(F28&gt;F29,1,0),IF(G28&gt;G29,1,0))</f>
        <v>3</v>
      </c>
      <c r="L28" s="83" t="s">
        <v>12</v>
      </c>
      <c r="M28" s="84" t="s">
        <v>13</v>
      </c>
      <c r="P28" s="36" t="s">
        <v>11</v>
      </c>
      <c r="Q28" s="37">
        <v>2</v>
      </c>
      <c r="R28" s="38">
        <v>8</v>
      </c>
      <c r="S28" s="39">
        <v>11</v>
      </c>
      <c r="T28" s="39">
        <v>11</v>
      </c>
      <c r="U28" s="38">
        <v>8</v>
      </c>
      <c r="V28" s="40"/>
      <c r="W28" s="41">
        <f>SUM(IF(R28&gt;R29,1,0),IF(S28&gt;S29,1,0),IF(T28&gt;T29,1,0),IF(U28&gt;U29,1,0),IF(V28&gt;V29,1,0))</f>
        <v>1</v>
      </c>
      <c r="X28" s="23"/>
      <c r="Y28" s="24"/>
      <c r="Z28" s="42" t="s">
        <v>15</v>
      </c>
      <c r="AA28" s="43" t="str">
        <f>_xlfn.XLOOKUP(AC28,AA21:AA23,Q21:Q23)</f>
        <v>Peter Cao</v>
      </c>
      <c r="AC28">
        <v>2</v>
      </c>
    </row>
    <row r="29" spans="1:30" ht="16.2" thickBot="1" x14ac:dyDescent="0.35">
      <c r="A29" s="85">
        <v>3</v>
      </c>
      <c r="B29" s="86">
        <v>4</v>
      </c>
      <c r="C29" s="87">
        <v>3</v>
      </c>
      <c r="D29" s="88">
        <v>8</v>
      </c>
      <c r="E29" s="88">
        <v>3</v>
      </c>
      <c r="F29" s="88"/>
      <c r="G29" s="89"/>
      <c r="H29" s="90">
        <f>SUM(IF(C29&gt;C28,1,0),IF(D29&gt;D28,1,0),IF(E29&gt;E28,1,0),IF(F29&gt;F28,1,0),IF(G29&gt;G28,1,0))</f>
        <v>0</v>
      </c>
      <c r="L29" s="43" t="s">
        <v>14</v>
      </c>
      <c r="M29" s="35" t="str">
        <f>_xlfn.XLOOKUP(O29,M21:M24,B21:B24)</f>
        <v>Clifford Tan</v>
      </c>
      <c r="O29">
        <v>1</v>
      </c>
      <c r="P29" s="27">
        <v>1</v>
      </c>
      <c r="Q29" s="44">
        <v>3</v>
      </c>
      <c r="R29" s="29">
        <v>11</v>
      </c>
      <c r="S29" s="31">
        <v>7</v>
      </c>
      <c r="T29" s="31">
        <v>13</v>
      </c>
      <c r="U29" s="29">
        <v>11</v>
      </c>
      <c r="V29" s="45"/>
      <c r="W29" s="34">
        <f>SUM(IF(R29&gt;R28,1,0),IF(S29&gt;S28,1,0),IF(T29&gt;T28,1,0),IF(U29&gt;U28,1,0),IF(V29&gt;V28,1,0))</f>
        <v>3</v>
      </c>
      <c r="X29" s="23"/>
      <c r="Y29" s="24"/>
      <c r="Z29" s="26" t="s">
        <v>16</v>
      </c>
      <c r="AA29" s="46" t="str">
        <f>_xlfn.XLOOKUP(AC29,AA21:AA23,Q21:Q23)</f>
        <v>He ming Duan</v>
      </c>
      <c r="AC29">
        <v>3</v>
      </c>
    </row>
    <row r="30" spans="1:30" ht="16.2" thickTop="1" x14ac:dyDescent="0.3">
      <c r="A30" s="91" t="s">
        <v>42</v>
      </c>
      <c r="B30" s="92">
        <v>2</v>
      </c>
      <c r="C30" s="93">
        <v>9</v>
      </c>
      <c r="D30" s="94">
        <v>12</v>
      </c>
      <c r="E30" s="94">
        <v>11</v>
      </c>
      <c r="F30" s="94">
        <v>11</v>
      </c>
      <c r="G30" s="95"/>
      <c r="H30" s="96">
        <f>SUM(IF(C30&gt;C31,1,0),IF(D30&gt;D31,1,0),IF(E30&gt;E31,1,0),IF(F30&gt;F31,1,0),IF(G30&gt;G31,1,0))</f>
        <v>3</v>
      </c>
      <c r="L30" s="42" t="s">
        <v>15</v>
      </c>
      <c r="M30" s="24" t="str">
        <f>_xlfn.XLOOKUP(O30,M21:M24,B21:B24)</f>
        <v>Deon Binu</v>
      </c>
      <c r="O30">
        <v>2</v>
      </c>
      <c r="P30" s="36" t="s">
        <v>11</v>
      </c>
      <c r="Q30" s="47">
        <v>1</v>
      </c>
      <c r="R30" s="48">
        <v>7</v>
      </c>
      <c r="S30" s="49">
        <v>11</v>
      </c>
      <c r="T30" s="39">
        <v>11</v>
      </c>
      <c r="U30" s="48">
        <v>11</v>
      </c>
      <c r="V30" s="40"/>
      <c r="W30" s="41">
        <f>SUM(IF(R30&gt;R31,1,0),IF(S30&gt;S31,1,0),IF(T30&gt;T31,1,0),IF(U30&gt;U31,1,0),IF(V30&gt;V31,1,0))</f>
        <v>3</v>
      </c>
      <c r="X30" s="23"/>
    </row>
    <row r="31" spans="1:30" ht="16.2" thickBot="1" x14ac:dyDescent="0.35">
      <c r="A31" s="97">
        <v>1</v>
      </c>
      <c r="B31" s="98">
        <v>3</v>
      </c>
      <c r="C31" s="99">
        <v>11</v>
      </c>
      <c r="D31" s="100">
        <v>10</v>
      </c>
      <c r="E31" s="100">
        <v>9</v>
      </c>
      <c r="F31" s="100">
        <v>7</v>
      </c>
      <c r="G31" s="101"/>
      <c r="H31" s="102">
        <f>SUM(IF(C31&gt;C30,1,0),IF(D31&gt;D30,1,0),IF(E31&gt;E30,1,0),IF(F31&gt;F30,1,0),IF(G31&gt;G30,1,0))</f>
        <v>1</v>
      </c>
      <c r="L31" s="42" t="s">
        <v>16</v>
      </c>
      <c r="M31" s="42" t="str">
        <f>_xlfn.XLOOKUP(O31,M21:M24,B21:B24)</f>
        <v>Kevin O'Callaghan</v>
      </c>
      <c r="O31">
        <v>3</v>
      </c>
      <c r="P31" s="50">
        <v>3</v>
      </c>
      <c r="Q31" s="51">
        <v>2</v>
      </c>
      <c r="R31" s="52">
        <v>11</v>
      </c>
      <c r="S31" s="53">
        <v>8</v>
      </c>
      <c r="T31" s="54">
        <v>3</v>
      </c>
      <c r="U31" s="52">
        <v>8</v>
      </c>
      <c r="V31" s="55"/>
      <c r="W31" s="56">
        <f>SUM(IF(R31&gt;R30,1,0),IF(S31&gt;S30,1,0),IF(T31&gt;T30,1,0),IF(U31&gt;U30,1,0),IF(V31&gt;V30,1,0))</f>
        <v>1</v>
      </c>
      <c r="X31" s="23"/>
    </row>
    <row r="32" spans="1:30" ht="16.8" thickTop="1" thickBot="1" x14ac:dyDescent="0.35">
      <c r="A32" s="91" t="s">
        <v>42</v>
      </c>
      <c r="B32" s="92">
        <v>1</v>
      </c>
      <c r="C32" s="93">
        <v>11</v>
      </c>
      <c r="D32" s="103">
        <v>11</v>
      </c>
      <c r="E32" s="103">
        <v>11</v>
      </c>
      <c r="F32" s="103"/>
      <c r="G32" s="104"/>
      <c r="H32" s="96">
        <f>SUM(IF(C32&gt;C33,1,0),IF(D32&gt;D33,1,0),IF(E32&gt;E33,1,0),IF(F32&gt;F33,1,0),IF(G32&gt;G33,1,0))</f>
        <v>3</v>
      </c>
      <c r="L32" s="26" t="s">
        <v>43</v>
      </c>
      <c r="M32" s="46" t="str">
        <f>_xlfn.XLOOKUP(O32,M21:M24,B21:B24)</f>
        <v>Matthew Bailie</v>
      </c>
      <c r="O32">
        <v>4</v>
      </c>
    </row>
    <row r="33" spans="1:30" ht="16.2" thickBot="1" x14ac:dyDescent="0.35">
      <c r="A33" s="97">
        <v>4</v>
      </c>
      <c r="B33" s="98">
        <v>3</v>
      </c>
      <c r="C33" s="99">
        <v>6</v>
      </c>
      <c r="D33" s="100">
        <v>4</v>
      </c>
      <c r="E33" s="100">
        <v>6</v>
      </c>
      <c r="F33" s="100"/>
      <c r="G33" s="105"/>
      <c r="H33" s="102">
        <f>SUM(IF(C33&gt;C32,1,0),IF(D33&gt;D32,1,0),IF(E33&gt;E32,1,0),IF(F33&gt;F32,1,0),IF(G33&gt;G32,1,0))</f>
        <v>0</v>
      </c>
    </row>
    <row r="34" spans="1:30" ht="16.8" thickTop="1" thickBot="1" x14ac:dyDescent="0.35">
      <c r="A34" s="91" t="s">
        <v>42</v>
      </c>
      <c r="B34" s="92">
        <v>2</v>
      </c>
      <c r="C34" s="106">
        <v>7</v>
      </c>
      <c r="D34" s="103">
        <v>11</v>
      </c>
      <c r="E34" s="103">
        <v>11</v>
      </c>
      <c r="F34" s="103">
        <v>5</v>
      </c>
      <c r="G34" s="104">
        <v>7</v>
      </c>
      <c r="H34" s="96">
        <f>SUM(IF(C34&gt;C35,1,0),IF(D34&gt;D35,1,0),IF(E34&gt;E35,1,0),IF(F34&gt;F35,1,0),IF(G34&gt;G35,1,0))</f>
        <v>2</v>
      </c>
    </row>
    <row r="35" spans="1:30" ht="16.2" thickBot="1" x14ac:dyDescent="0.35">
      <c r="A35" s="97">
        <v>3</v>
      </c>
      <c r="B35" s="98">
        <v>4</v>
      </c>
      <c r="C35" s="99">
        <v>11</v>
      </c>
      <c r="D35" s="100">
        <v>9</v>
      </c>
      <c r="E35" s="100">
        <v>7</v>
      </c>
      <c r="F35" s="100">
        <v>11</v>
      </c>
      <c r="G35" s="105">
        <v>11</v>
      </c>
      <c r="H35" s="102">
        <f>SUM(IF(C35&gt;C34,1,0),IF(D35&gt;D34,1,0),IF(E35&gt;E34,1,0),IF(F35&gt;F34,1,0),IF(G35&gt;G34,1,0))</f>
        <v>3</v>
      </c>
      <c r="P35" s="218" t="s">
        <v>70</v>
      </c>
      <c r="Q35" s="219"/>
      <c r="R35" s="220" t="s">
        <v>0</v>
      </c>
      <c r="S35" s="221"/>
      <c r="T35" s="222"/>
      <c r="U35" s="223" t="s">
        <v>1</v>
      </c>
      <c r="V35" s="224"/>
      <c r="W35" s="224"/>
      <c r="X35" s="224"/>
      <c r="Y35" s="224"/>
      <c r="Z35" s="225"/>
      <c r="AA35" s="1" t="s">
        <v>2</v>
      </c>
    </row>
    <row r="36" spans="1:30" ht="16.8" thickTop="1" thickBot="1" x14ac:dyDescent="0.35">
      <c r="A36" s="91" t="s">
        <v>42</v>
      </c>
      <c r="B36" s="107">
        <v>3</v>
      </c>
      <c r="C36" s="106">
        <v>4</v>
      </c>
      <c r="D36" s="103">
        <v>6</v>
      </c>
      <c r="E36" s="103">
        <v>11</v>
      </c>
      <c r="F36" s="103">
        <v>11</v>
      </c>
      <c r="G36" s="104">
        <v>19</v>
      </c>
      <c r="H36" s="108">
        <f>SUM(IF(C36&gt;C37,1,0),IF(D36&gt;D37,1,0),IF(E36&gt;E37,1,0),IF(F36&gt;F37,1,0),IF(G36&gt;G37,1,0))</f>
        <v>3</v>
      </c>
      <c r="P36" s="226" t="s">
        <v>118</v>
      </c>
      <c r="Q36" s="227"/>
      <c r="R36" s="228" t="s">
        <v>3</v>
      </c>
      <c r="S36" s="229"/>
      <c r="T36" s="230"/>
      <c r="U36" s="231" t="s">
        <v>4</v>
      </c>
      <c r="V36" s="232"/>
      <c r="W36" s="231" t="s">
        <v>5</v>
      </c>
      <c r="X36" s="231"/>
      <c r="Y36" s="233" t="s">
        <v>6</v>
      </c>
      <c r="Z36" s="231"/>
      <c r="AA36" s="2" t="s">
        <v>7</v>
      </c>
    </row>
    <row r="37" spans="1:30" ht="16.2" thickBot="1" x14ac:dyDescent="0.35">
      <c r="A37" s="97">
        <v>2</v>
      </c>
      <c r="B37" s="98">
        <v>4</v>
      </c>
      <c r="C37" s="99">
        <v>11</v>
      </c>
      <c r="D37" s="100">
        <v>11</v>
      </c>
      <c r="E37" s="100">
        <v>6</v>
      </c>
      <c r="F37" s="100">
        <v>9</v>
      </c>
      <c r="G37" s="105">
        <v>17</v>
      </c>
      <c r="H37" s="90">
        <f>SUM(IF(C37&gt;C36,1,0),IF(D37&gt;D36,1,0),IF(E37&gt;E36,1,0),IF(F37&gt;F36,1,0),IF(G37&gt;G36,1,0))</f>
        <v>2</v>
      </c>
      <c r="P37" s="234" t="s">
        <v>8</v>
      </c>
      <c r="Q37" s="235"/>
      <c r="R37" s="3">
        <v>1</v>
      </c>
      <c r="S37" s="3">
        <v>2</v>
      </c>
      <c r="T37" s="3">
        <v>3</v>
      </c>
      <c r="U37" s="4" t="s">
        <v>9</v>
      </c>
      <c r="V37" s="4" t="s">
        <v>10</v>
      </c>
      <c r="W37" s="4" t="s">
        <v>9</v>
      </c>
      <c r="X37" s="4" t="s">
        <v>10</v>
      </c>
      <c r="Y37" s="4" t="s">
        <v>9</v>
      </c>
      <c r="Z37" s="4" t="s">
        <v>10</v>
      </c>
      <c r="AA37" s="5"/>
      <c r="AD37" s="6"/>
    </row>
    <row r="38" spans="1:30" ht="16.8" thickTop="1" thickBot="1" x14ac:dyDescent="0.35">
      <c r="A38" s="91" t="s">
        <v>42</v>
      </c>
      <c r="B38" s="107">
        <v>1</v>
      </c>
      <c r="C38" s="106">
        <v>11</v>
      </c>
      <c r="D38" s="103">
        <v>11</v>
      </c>
      <c r="E38" s="103">
        <v>11</v>
      </c>
      <c r="F38" s="103"/>
      <c r="G38" s="104"/>
      <c r="H38" s="96">
        <f>SUM(IF(C38&gt;C39,1,0),IF(D38&gt;D39,1,0),IF(E38&gt;E39,1,0),IF(F38&gt;F39,1,0),IF(G38&gt;G39,1,0))</f>
        <v>3</v>
      </c>
      <c r="P38" s="7">
        <v>1</v>
      </c>
      <c r="Q38" s="8" t="str">
        <f>M54</f>
        <v>Karsten Close</v>
      </c>
      <c r="R38" s="9"/>
      <c r="S38" s="10">
        <f>W47</f>
        <v>3</v>
      </c>
      <c r="T38" s="11">
        <f>W43</f>
        <v>3</v>
      </c>
      <c r="U38" s="10">
        <f>SUM(IF(S38=3,1,0),IF(T38=3,1,0))</f>
        <v>2</v>
      </c>
      <c r="V38" s="10">
        <f>SUM(IF(S38&lt;3,1,0),IF(T38&lt;3,1,0))</f>
        <v>0</v>
      </c>
      <c r="W38" s="12">
        <f>SUM(S38,T38)</f>
        <v>6</v>
      </c>
      <c r="X38" s="12">
        <f>SUM(R39,R40)</f>
        <v>0</v>
      </c>
      <c r="Y38" s="12"/>
      <c r="Z38" s="13"/>
      <c r="AA38" s="14">
        <f>SUM(IF(V38=2,3),IF(V38=1,2),IF(V38=0,1))</f>
        <v>1</v>
      </c>
    </row>
    <row r="39" spans="1:30" ht="16.2" thickBot="1" x14ac:dyDescent="0.35">
      <c r="A39" s="109">
        <v>4</v>
      </c>
      <c r="B39" s="110">
        <v>2</v>
      </c>
      <c r="C39" s="111">
        <v>5</v>
      </c>
      <c r="D39" s="112">
        <v>3</v>
      </c>
      <c r="E39" s="112">
        <v>3</v>
      </c>
      <c r="F39" s="112"/>
      <c r="H39" s="113">
        <f>SUM(IF(C39&gt;C38,1,0),IF(D39&gt;D38,1,0),IF(E39&gt;E38,1,0),IF(F39&gt;F38,1,0),IF(G39&gt;G38,1,0))</f>
        <v>0</v>
      </c>
      <c r="P39" s="7">
        <v>2</v>
      </c>
      <c r="Q39" s="8" t="str">
        <f>M129</f>
        <v>Adam Hedderly</v>
      </c>
      <c r="R39" s="10">
        <v>0</v>
      </c>
      <c r="S39" s="9"/>
      <c r="T39" s="10">
        <f>W45</f>
        <v>3</v>
      </c>
      <c r="U39" s="10">
        <f>SUM(IF(R39=3,1,0),IF(T39=3,1,0))</f>
        <v>1</v>
      </c>
      <c r="V39" s="10">
        <f>SUM(IF(R39&lt;3,1,0),IF(T39&lt;3,1,0))</f>
        <v>1</v>
      </c>
      <c r="W39" s="12">
        <f>SUM(R39,T39)</f>
        <v>3</v>
      </c>
      <c r="X39" s="12">
        <f>SUM(S38,S40)</f>
        <v>3</v>
      </c>
      <c r="Y39" s="12"/>
      <c r="Z39" s="13"/>
      <c r="AA39" s="14">
        <f>SUM(IF(V39=2,3),IF(V39=1,2),IF(V39=0,1))</f>
        <v>2</v>
      </c>
    </row>
    <row r="40" spans="1:30" ht="16.8" thickTop="1" thickBot="1" x14ac:dyDescent="0.35">
      <c r="A40" s="114"/>
      <c r="B40" s="114"/>
      <c r="C40" s="115"/>
      <c r="D40" s="115"/>
      <c r="E40" s="115"/>
      <c r="F40" s="115"/>
      <c r="G40" s="115"/>
      <c r="H40" s="115"/>
      <c r="P40" s="7">
        <v>3</v>
      </c>
      <c r="Q40" s="8" t="str">
        <f>M30</f>
        <v>Deon Binu</v>
      </c>
      <c r="R40" s="10">
        <v>0</v>
      </c>
      <c r="S40" s="10">
        <v>0</v>
      </c>
      <c r="T40" s="9"/>
      <c r="U40" s="10">
        <f>SUM(IF(R40=3,1,0),IF(S40=3,1,0))</f>
        <v>0</v>
      </c>
      <c r="V40" s="10">
        <f>SUM(IF(R40&lt;3,1,0),IF(S40&lt;3,1,0))</f>
        <v>2</v>
      </c>
      <c r="W40" s="12">
        <f>SUM(R40,S40)</f>
        <v>0</v>
      </c>
      <c r="X40" s="12">
        <f>SUM(T38,T39)</f>
        <v>6</v>
      </c>
      <c r="Y40" s="12"/>
      <c r="Z40" s="13"/>
      <c r="AA40" s="14">
        <f>SUM(IF(V40=2,3),IF(V40=1,2),IF(V40=0,1))</f>
        <v>3</v>
      </c>
    </row>
    <row r="41" spans="1:30" x14ac:dyDescent="0.3">
      <c r="A41" s="116"/>
      <c r="B41" s="116"/>
    </row>
    <row r="42" spans="1:30" ht="16.2" thickBot="1" x14ac:dyDescent="0.35">
      <c r="A42" s="116"/>
      <c r="B42" s="116"/>
      <c r="Z42" s="15"/>
      <c r="AA42" s="15"/>
    </row>
    <row r="43" spans="1:30" ht="16.8" thickTop="1" thickBot="1" x14ac:dyDescent="0.35">
      <c r="A43" s="247" t="s">
        <v>70</v>
      </c>
      <c r="B43" s="248"/>
      <c r="C43" s="249" t="s">
        <v>0</v>
      </c>
      <c r="D43" s="250"/>
      <c r="E43" s="250"/>
      <c r="F43" s="251"/>
      <c r="G43" s="252" t="s">
        <v>1</v>
      </c>
      <c r="H43" s="253"/>
      <c r="I43" s="253"/>
      <c r="J43" s="253"/>
      <c r="K43" s="253"/>
      <c r="L43" s="254"/>
      <c r="M43" s="59" t="s">
        <v>2</v>
      </c>
      <c r="P43" s="16" t="s">
        <v>11</v>
      </c>
      <c r="Q43" s="17">
        <v>1</v>
      </c>
      <c r="R43" s="18">
        <v>11</v>
      </c>
      <c r="S43" s="19">
        <v>11</v>
      </c>
      <c r="T43" s="19">
        <v>11</v>
      </c>
      <c r="U43" s="20"/>
      <c r="V43" s="21"/>
      <c r="W43" s="22">
        <f>SUM(IF(R43&gt;R44,1,0),IF(S43&gt;S44,1,0),IF(T43&gt;T44,1,0),IF(U43&gt;U44,1,0),IF(V43&gt;V44,1,0))</f>
        <v>3</v>
      </c>
      <c r="X43" s="23"/>
      <c r="Y43" s="24"/>
      <c r="Z43" s="25" t="s">
        <v>12</v>
      </c>
      <c r="AA43" s="26" t="s">
        <v>13</v>
      </c>
    </row>
    <row r="44" spans="1:30" ht="16.2" thickBot="1" x14ac:dyDescent="0.35">
      <c r="A44" s="255" t="s">
        <v>38</v>
      </c>
      <c r="B44" s="256"/>
      <c r="C44" s="257" t="s">
        <v>3</v>
      </c>
      <c r="D44" s="258"/>
      <c r="E44" s="258"/>
      <c r="F44" s="259"/>
      <c r="G44" s="260" t="s">
        <v>4</v>
      </c>
      <c r="H44" s="261"/>
      <c r="I44" s="260" t="s">
        <v>5</v>
      </c>
      <c r="J44" s="261"/>
      <c r="K44" s="260" t="s">
        <v>6</v>
      </c>
      <c r="L44" s="261"/>
      <c r="M44" s="61" t="s">
        <v>7</v>
      </c>
      <c r="P44" s="27">
        <v>2</v>
      </c>
      <c r="Q44" s="28">
        <v>3</v>
      </c>
      <c r="R44" s="29">
        <v>5</v>
      </c>
      <c r="S44" s="30">
        <v>1</v>
      </c>
      <c r="T44" s="31">
        <v>7</v>
      </c>
      <c r="U44" s="32"/>
      <c r="V44" s="33"/>
      <c r="W44" s="34">
        <f>SUM(IF(R44&gt;R43,1,0),IF(S44&gt;S43,1,0),IF(T44&gt;T43,1,0),IF(U44&gt;U43,1,0),IF(V44&gt;V43,1,0))</f>
        <v>0</v>
      </c>
      <c r="X44" s="23"/>
      <c r="Y44" s="24"/>
      <c r="Z44" s="24" t="s">
        <v>14</v>
      </c>
      <c r="AA44" s="35" t="str">
        <f>_xlfn.XLOOKUP(AC44,AA38:AA40,Q38:Q40)</f>
        <v>Karsten Close</v>
      </c>
      <c r="AC44">
        <v>1</v>
      </c>
    </row>
    <row r="45" spans="1:30" ht="16.8" thickTop="1" thickBot="1" x14ac:dyDescent="0.35">
      <c r="A45" s="234" t="s">
        <v>8</v>
      </c>
      <c r="B45" s="262"/>
      <c r="C45" s="62">
        <v>1</v>
      </c>
      <c r="D45" s="62">
        <v>2</v>
      </c>
      <c r="E45" s="62">
        <v>3</v>
      </c>
      <c r="F45" s="60">
        <v>4</v>
      </c>
      <c r="G45" s="63" t="s">
        <v>9</v>
      </c>
      <c r="H45" s="63" t="s">
        <v>10</v>
      </c>
      <c r="I45" s="63" t="s">
        <v>9</v>
      </c>
      <c r="J45" s="63" t="s">
        <v>10</v>
      </c>
      <c r="K45" s="63" t="s">
        <v>9</v>
      </c>
      <c r="L45" s="63" t="s">
        <v>10</v>
      </c>
      <c r="M45" s="61"/>
      <c r="P45" s="36" t="s">
        <v>11</v>
      </c>
      <c r="Q45" s="37">
        <v>2</v>
      </c>
      <c r="R45" s="38">
        <v>6</v>
      </c>
      <c r="S45" s="39">
        <v>11</v>
      </c>
      <c r="T45" s="39">
        <v>11</v>
      </c>
      <c r="U45" s="38">
        <v>14</v>
      </c>
      <c r="V45" s="40"/>
      <c r="W45" s="41">
        <f>SUM(IF(R45&gt;R46,1,0),IF(S45&gt;S46,1,0),IF(T45&gt;T46,1,0),IF(U45&gt;U46,1,0),IF(V45&gt;V46,1,0))</f>
        <v>3</v>
      </c>
      <c r="X45" s="23"/>
      <c r="Y45" s="24"/>
      <c r="Z45" s="42" t="s">
        <v>15</v>
      </c>
      <c r="AA45" s="43" t="str">
        <f>_xlfn.XLOOKUP(AC45,AA38:AA40,Q38:Q40)</f>
        <v>Adam Hedderly</v>
      </c>
      <c r="AC45">
        <v>2</v>
      </c>
    </row>
    <row r="46" spans="1:30" ht="16.2" thickBot="1" x14ac:dyDescent="0.35">
      <c r="A46" s="64">
        <v>1</v>
      </c>
      <c r="B46" s="57" t="s">
        <v>75</v>
      </c>
      <c r="C46" s="9"/>
      <c r="D46" s="66">
        <f>H63</f>
        <v>3</v>
      </c>
      <c r="E46" s="66">
        <f>H57</f>
        <v>3</v>
      </c>
      <c r="F46" s="67">
        <f>H53</f>
        <v>3</v>
      </c>
      <c r="G46" s="66">
        <f>SUM(IF(D46=3,1,0),IF(E46=3,1,0),IF(F46=3,1,0))</f>
        <v>3</v>
      </c>
      <c r="H46" s="66">
        <f>SUM(IF(D46&lt;3,1,0),IF(E46&lt;3,1,0),IF(F46&lt;3,1,0))</f>
        <v>0</v>
      </c>
      <c r="I46" s="68">
        <f>SUM(D46,E46,F46)</f>
        <v>9</v>
      </c>
      <c r="J46" s="68">
        <f>SUM(C47,C48,C49)</f>
        <v>3</v>
      </c>
      <c r="K46" s="68"/>
      <c r="L46" s="69"/>
      <c r="M46" s="67">
        <f>SUM(IF(H46=3,4),IF(H46=2,3),IF(H46=1,2),IF(H46=0,1))</f>
        <v>1</v>
      </c>
      <c r="P46" s="27">
        <v>1</v>
      </c>
      <c r="Q46" s="44">
        <v>3</v>
      </c>
      <c r="R46" s="29">
        <v>11</v>
      </c>
      <c r="S46" s="31">
        <v>4</v>
      </c>
      <c r="T46" s="31">
        <v>4</v>
      </c>
      <c r="U46" s="29">
        <v>12</v>
      </c>
      <c r="V46" s="45"/>
      <c r="W46" s="34">
        <f>SUM(IF(R46&gt;R45,1,0),IF(S46&gt;S45,1,0),IF(T46&gt;T45,1,0),IF(U46&gt;U45,1,0),IF(V46&gt;V45,1,0))</f>
        <v>1</v>
      </c>
      <c r="X46" s="23"/>
      <c r="Y46" s="24"/>
      <c r="Z46" s="26" t="s">
        <v>16</v>
      </c>
      <c r="AA46" s="46" t="str">
        <f>_xlfn.XLOOKUP(AC46,AA38:AA40,Q38:Q40)</f>
        <v>Deon Binu</v>
      </c>
      <c r="AC46">
        <v>3</v>
      </c>
    </row>
    <row r="47" spans="1:30" ht="16.8" thickTop="1" thickBot="1" x14ac:dyDescent="0.35">
      <c r="A47" s="64">
        <v>2</v>
      </c>
      <c r="B47" s="57" t="s">
        <v>76</v>
      </c>
      <c r="C47" s="66">
        <f>H64</f>
        <v>1</v>
      </c>
      <c r="D47" s="9"/>
      <c r="E47" s="66">
        <f>H55</f>
        <v>3</v>
      </c>
      <c r="F47" s="67">
        <f>H59</f>
        <v>3</v>
      </c>
      <c r="G47" s="66">
        <f>SUM(IF(C47=3,1,0),IF(E47=3,1,0),IF(F47=3,1,0))</f>
        <v>2</v>
      </c>
      <c r="H47" s="66">
        <f>SUM(IF(C47&lt;3,1,0),IF(E47&lt;3,1,0),IF(F47&lt;3,1,0))</f>
        <v>1</v>
      </c>
      <c r="I47" s="68">
        <f>SUM(C47,E47,F47)</f>
        <v>7</v>
      </c>
      <c r="J47" s="68">
        <f>SUM(D46,D48,D49)</f>
        <v>6</v>
      </c>
      <c r="K47" s="68"/>
      <c r="L47" s="69"/>
      <c r="M47" s="67">
        <f>SUM(IF(H47=3,4),IF(H47=2,3),IF(H47=1,2),IF(H47=0,1))</f>
        <v>2</v>
      </c>
      <c r="P47" s="36" t="s">
        <v>11</v>
      </c>
      <c r="Q47" s="47">
        <v>1</v>
      </c>
      <c r="R47" s="48">
        <v>11</v>
      </c>
      <c r="S47" s="49">
        <v>11</v>
      </c>
      <c r="T47" s="39">
        <v>11</v>
      </c>
      <c r="U47" s="48"/>
      <c r="V47" s="40"/>
      <c r="W47" s="41">
        <f>SUM(IF(R47&gt;R48,1,0),IF(S47&gt;S48,1,0),IF(T47&gt;T48,1,0),IF(U47&gt;U48,1,0),IF(V47&gt;V48,1,0))</f>
        <v>3</v>
      </c>
      <c r="X47" s="23"/>
    </row>
    <row r="48" spans="1:30" ht="16.2" thickBot="1" x14ac:dyDescent="0.35">
      <c r="A48" s="64">
        <v>3</v>
      </c>
      <c r="B48" s="57" t="s">
        <v>55</v>
      </c>
      <c r="C48" s="66">
        <f>H58</f>
        <v>2</v>
      </c>
      <c r="D48" s="66">
        <f>H56</f>
        <v>2</v>
      </c>
      <c r="E48" s="9"/>
      <c r="F48" s="67">
        <f>H61</f>
        <v>3</v>
      </c>
      <c r="G48" s="66">
        <f>SUM(IF(C48=3,1,0),IF(D48=3,1,0),IF(F48=3,1,0))</f>
        <v>1</v>
      </c>
      <c r="H48" s="66">
        <f>SUM(IF(C48&lt;3,1,0),IF(D48&lt;3,1,0),IF(F48&lt;3,1,0))</f>
        <v>2</v>
      </c>
      <c r="I48" s="68">
        <f>SUM(C48,D48,F48)</f>
        <v>7</v>
      </c>
      <c r="J48" s="68">
        <f>SUM(E46,E47,E49)</f>
        <v>7</v>
      </c>
      <c r="K48" s="68"/>
      <c r="L48" s="69"/>
      <c r="M48" s="67">
        <f>SUM(IF(H48=3,4),IF(H48=2,3),IF(H48=1,2),IF(H48=0,1))</f>
        <v>3</v>
      </c>
      <c r="P48" s="50">
        <v>3</v>
      </c>
      <c r="Q48" s="51">
        <v>2</v>
      </c>
      <c r="R48" s="52">
        <v>5</v>
      </c>
      <c r="S48" s="53">
        <v>6</v>
      </c>
      <c r="T48" s="54">
        <v>5</v>
      </c>
      <c r="U48" s="52"/>
      <c r="V48" s="55"/>
      <c r="W48" s="56">
        <f>SUM(IF(R48&gt;R47,1,0),IF(S48&gt;S47,1,0),IF(T48&gt;T47,1,0),IF(U48&gt;U47,1,0),IF(V48&gt;V47,1,0))</f>
        <v>0</v>
      </c>
      <c r="X48" s="23"/>
    </row>
    <row r="49" spans="1:30" ht="16.2" thickBot="1" x14ac:dyDescent="0.35">
      <c r="A49" s="64">
        <v>4</v>
      </c>
      <c r="B49" s="57" t="s">
        <v>58</v>
      </c>
      <c r="C49" s="66">
        <f>H54</f>
        <v>0</v>
      </c>
      <c r="D49" s="66">
        <f>H60</f>
        <v>1</v>
      </c>
      <c r="E49" s="66">
        <f>H62</f>
        <v>1</v>
      </c>
      <c r="F49" s="70"/>
      <c r="G49" s="71">
        <f>SUM(IF(C49=3,1,0),IF(D49=3,1,0),IF(E49=3,1,0))</f>
        <v>0</v>
      </c>
      <c r="H49" s="71">
        <f>SUM(IF(C49&lt;3,1,0),IF(D49&lt;3,1,0),IF(E49&lt;3,1,0))</f>
        <v>3</v>
      </c>
      <c r="I49" s="72">
        <f>SUM(C49,D49,E49)</f>
        <v>2</v>
      </c>
      <c r="J49" s="72">
        <f>SUM(F46,F47,F48)</f>
        <v>9</v>
      </c>
      <c r="K49" s="72"/>
      <c r="L49" s="73"/>
      <c r="M49" s="74">
        <f>SUM(IF(H49=3,4),IF(H49=2,3),IF(H49=1,2),IF(H49=0,1))</f>
        <v>4</v>
      </c>
    </row>
    <row r="51" spans="1:30" ht="16.2" thickBot="1" x14ac:dyDescent="0.35"/>
    <row r="52" spans="1:30" ht="16.2" thickBot="1" x14ac:dyDescent="0.35">
      <c r="A52" s="75"/>
      <c r="C52" s="75"/>
      <c r="D52" s="75"/>
      <c r="P52" s="218" t="s">
        <v>70</v>
      </c>
      <c r="Q52" s="219"/>
      <c r="R52" s="220" t="s">
        <v>0</v>
      </c>
      <c r="S52" s="221"/>
      <c r="T52" s="222"/>
      <c r="U52" s="223" t="s">
        <v>1</v>
      </c>
      <c r="V52" s="224"/>
      <c r="W52" s="224"/>
      <c r="X52" s="224"/>
      <c r="Y52" s="224"/>
      <c r="Z52" s="225"/>
      <c r="AA52" s="1" t="s">
        <v>2</v>
      </c>
    </row>
    <row r="53" spans="1:30" ht="16.8" thickTop="1" thickBot="1" x14ac:dyDescent="0.35">
      <c r="A53" s="76" t="s">
        <v>11</v>
      </c>
      <c r="B53" s="77">
        <v>1</v>
      </c>
      <c r="C53" s="78">
        <v>11</v>
      </c>
      <c r="D53" s="79">
        <v>11</v>
      </c>
      <c r="E53" s="80">
        <v>11</v>
      </c>
      <c r="F53" s="80"/>
      <c r="G53" s="81"/>
      <c r="H53" s="82">
        <f>SUM(IF(C53&gt;C54,1,0),IF(D53&gt;D54,1,0),IF(E53&gt;E54,1,0),IF(F53&gt;F54,1,0),IF(G53&gt;G54,1,0))</f>
        <v>3</v>
      </c>
      <c r="L53" s="83" t="s">
        <v>12</v>
      </c>
      <c r="M53" s="84" t="s">
        <v>13</v>
      </c>
      <c r="P53" s="226" t="s">
        <v>119</v>
      </c>
      <c r="Q53" s="227"/>
      <c r="R53" s="228" t="s">
        <v>3</v>
      </c>
      <c r="S53" s="229"/>
      <c r="T53" s="230"/>
      <c r="U53" s="231" t="s">
        <v>4</v>
      </c>
      <c r="V53" s="232"/>
      <c r="W53" s="231" t="s">
        <v>5</v>
      </c>
      <c r="X53" s="231"/>
      <c r="Y53" s="233" t="s">
        <v>6</v>
      </c>
      <c r="Z53" s="231"/>
      <c r="AA53" s="2" t="s">
        <v>7</v>
      </c>
    </row>
    <row r="54" spans="1:30" ht="16.2" thickBot="1" x14ac:dyDescent="0.35">
      <c r="A54" s="85">
        <v>3</v>
      </c>
      <c r="B54" s="86">
        <v>4</v>
      </c>
      <c r="C54" s="87">
        <v>2</v>
      </c>
      <c r="D54" s="88">
        <v>1</v>
      </c>
      <c r="E54" s="88">
        <v>2</v>
      </c>
      <c r="F54" s="88"/>
      <c r="G54" s="89"/>
      <c r="H54" s="90">
        <f>SUM(IF(C54&gt;C53,1,0),IF(D54&gt;D53,1,0),IF(E54&gt;E53,1,0),IF(F54&gt;F53,1,0),IF(G54&gt;G53,1,0))</f>
        <v>0</v>
      </c>
      <c r="L54" s="43" t="s">
        <v>14</v>
      </c>
      <c r="M54" s="35" t="str">
        <f>_xlfn.XLOOKUP(O54,M46:M49,B46:B49)</f>
        <v>Karsten Close</v>
      </c>
      <c r="O54">
        <v>1</v>
      </c>
      <c r="P54" s="234" t="s">
        <v>8</v>
      </c>
      <c r="Q54" s="235"/>
      <c r="R54" s="3">
        <v>1</v>
      </c>
      <c r="S54" s="3">
        <v>2</v>
      </c>
      <c r="T54" s="3">
        <v>3</v>
      </c>
      <c r="U54" s="4" t="s">
        <v>9</v>
      </c>
      <c r="V54" s="4" t="s">
        <v>10</v>
      </c>
      <c r="W54" s="4" t="s">
        <v>9</v>
      </c>
      <c r="X54" s="4" t="s">
        <v>10</v>
      </c>
      <c r="Y54" s="4" t="s">
        <v>9</v>
      </c>
      <c r="Z54" s="4" t="s">
        <v>10</v>
      </c>
      <c r="AA54" s="5"/>
      <c r="AD54" s="6"/>
    </row>
    <row r="55" spans="1:30" ht="16.8" thickTop="1" thickBot="1" x14ac:dyDescent="0.35">
      <c r="A55" s="91" t="s">
        <v>42</v>
      </c>
      <c r="B55" s="92">
        <v>2</v>
      </c>
      <c r="C55" s="93">
        <v>12</v>
      </c>
      <c r="D55" s="94">
        <v>11</v>
      </c>
      <c r="E55" s="94">
        <v>11</v>
      </c>
      <c r="F55" s="94">
        <v>10</v>
      </c>
      <c r="G55" s="95">
        <v>11</v>
      </c>
      <c r="H55" s="96">
        <f>SUM(IF(C55&gt;C56,1,0),IF(D55&gt;D56,1,0),IF(E55&gt;E56,1,0),IF(F55&gt;F56,1,0),IF(G55&gt;G56,1,0))</f>
        <v>3</v>
      </c>
      <c r="L55" s="42" t="s">
        <v>15</v>
      </c>
      <c r="M55" s="24" t="str">
        <f>_xlfn.XLOOKUP(O55,M46:M49,B46:B49)</f>
        <v>Peter Cao</v>
      </c>
      <c r="O55">
        <v>2</v>
      </c>
      <c r="P55" s="7">
        <v>1</v>
      </c>
      <c r="Q55" s="8" t="str">
        <f>M79</f>
        <v>Christopher Allsop</v>
      </c>
      <c r="R55" s="9"/>
      <c r="S55" s="10">
        <f>W64</f>
        <v>3</v>
      </c>
      <c r="T55" s="11">
        <f>W60</f>
        <v>3</v>
      </c>
      <c r="U55" s="10">
        <f>SUM(IF(S55=3,1,0),IF(T55=3,1,0))</f>
        <v>2</v>
      </c>
      <c r="V55" s="10">
        <f>SUM(IF(S55&lt;3,1,0),IF(T55&lt;3,1,0))</f>
        <v>0</v>
      </c>
      <c r="W55" s="12">
        <f>SUM(S55,T55)</f>
        <v>6</v>
      </c>
      <c r="X55" s="12">
        <f>SUM(R56,R57)</f>
        <v>0</v>
      </c>
      <c r="Y55" s="12"/>
      <c r="Z55" s="13"/>
      <c r="AA55" s="14">
        <f>SUM(IF(V55=2,3),IF(V55=1,2),IF(V55=0,1))</f>
        <v>1</v>
      </c>
    </row>
    <row r="56" spans="1:30" ht="16.2" thickBot="1" x14ac:dyDescent="0.35">
      <c r="A56" s="97">
        <v>1</v>
      </c>
      <c r="B56" s="98">
        <v>3</v>
      </c>
      <c r="C56" s="99">
        <v>14</v>
      </c>
      <c r="D56" s="100">
        <v>8</v>
      </c>
      <c r="E56" s="100">
        <v>7</v>
      </c>
      <c r="F56" s="100">
        <v>12</v>
      </c>
      <c r="G56" s="101">
        <v>7</v>
      </c>
      <c r="H56" s="102">
        <f>SUM(IF(C56&gt;C55,1,0),IF(D56&gt;D55,1,0),IF(E56&gt;E55,1,0),IF(F56&gt;F55,1,0),IF(G56&gt;G55,1,0))</f>
        <v>2</v>
      </c>
      <c r="L56" s="42" t="s">
        <v>16</v>
      </c>
      <c r="M56" s="42" t="str">
        <f>_xlfn.XLOOKUP(O56,M46:M49,B46:B49)</f>
        <v>Luke Ferris</v>
      </c>
      <c r="O56">
        <v>3</v>
      </c>
      <c r="P56" s="7">
        <v>2</v>
      </c>
      <c r="Q56" s="8" t="str">
        <f>M104</f>
        <v>Toby Caldwell</v>
      </c>
      <c r="R56" s="10">
        <v>0</v>
      </c>
      <c r="S56" s="9"/>
      <c r="T56" s="10">
        <f>W62</f>
        <v>3</v>
      </c>
      <c r="U56" s="10">
        <f>SUM(IF(R56=3,1,0),IF(T56=3,1,0))</f>
        <v>1</v>
      </c>
      <c r="V56" s="10">
        <f>SUM(IF(R56&lt;3,1,0),IF(T56&lt;3,1,0))</f>
        <v>1</v>
      </c>
      <c r="W56" s="12">
        <f>SUM(R56,T56)</f>
        <v>3</v>
      </c>
      <c r="X56" s="12">
        <f>SUM(S55,S57)</f>
        <v>3</v>
      </c>
      <c r="Y56" s="12"/>
      <c r="Z56" s="13"/>
      <c r="AA56" s="14">
        <f>SUM(IF(V56=2,3),IF(V56=1,2),IF(V56=0,1))</f>
        <v>2</v>
      </c>
    </row>
    <row r="57" spans="1:30" ht="16.8" thickTop="1" thickBot="1" x14ac:dyDescent="0.35">
      <c r="A57" s="91" t="s">
        <v>42</v>
      </c>
      <c r="B57" s="92">
        <v>1</v>
      </c>
      <c r="C57" s="93">
        <v>4</v>
      </c>
      <c r="D57" s="103">
        <v>11</v>
      </c>
      <c r="E57" s="103">
        <v>8</v>
      </c>
      <c r="F57" s="103">
        <v>11</v>
      </c>
      <c r="G57" s="104">
        <v>11</v>
      </c>
      <c r="H57" s="96">
        <f>SUM(IF(C57&gt;C58,1,0),IF(D57&gt;D58,1,0),IF(E57&gt;E58,1,0),IF(F57&gt;F58,1,0),IF(G57&gt;G58,1,0))</f>
        <v>3</v>
      </c>
      <c r="L57" s="26" t="s">
        <v>43</v>
      </c>
      <c r="M57" s="46" t="str">
        <f>_xlfn.XLOOKUP(O57,M46:M49,B46:B49)</f>
        <v>Albert Radkin</v>
      </c>
      <c r="O57">
        <v>4</v>
      </c>
      <c r="P57" s="7">
        <v>3</v>
      </c>
      <c r="Q57" s="8" t="str">
        <f>L11</f>
        <v>Travis Zeng</v>
      </c>
      <c r="R57" s="10">
        <v>0</v>
      </c>
      <c r="S57" s="10">
        <v>0</v>
      </c>
      <c r="T57" s="9"/>
      <c r="U57" s="10">
        <f>SUM(IF(R57=3,1,0),IF(S57=3,1,0))</f>
        <v>0</v>
      </c>
      <c r="V57" s="10">
        <f>SUM(IF(R57&lt;3,1,0),IF(S57&lt;3,1,0))</f>
        <v>2</v>
      </c>
      <c r="W57" s="12">
        <f>SUM(R57,S57)</f>
        <v>0</v>
      </c>
      <c r="X57" s="12">
        <f>SUM(T55,T56)</f>
        <v>6</v>
      </c>
      <c r="Y57" s="12"/>
      <c r="Z57" s="13"/>
      <c r="AA57" s="14">
        <f>SUM(IF(V57=2,3),IF(V57=1,2),IF(V57=0,1))</f>
        <v>3</v>
      </c>
    </row>
    <row r="58" spans="1:30" ht="16.2" thickBot="1" x14ac:dyDescent="0.35">
      <c r="A58" s="97">
        <v>4</v>
      </c>
      <c r="B58" s="98">
        <v>3</v>
      </c>
      <c r="C58" s="99">
        <v>11</v>
      </c>
      <c r="D58" s="100">
        <v>4</v>
      </c>
      <c r="E58" s="100">
        <v>11</v>
      </c>
      <c r="F58" s="100">
        <v>3</v>
      </c>
      <c r="G58" s="105">
        <v>4</v>
      </c>
      <c r="H58" s="102">
        <f>SUM(IF(C58&gt;C57,1,0),IF(D58&gt;D57,1,0),IF(E58&gt;E57,1,0),IF(F58&gt;F57,1,0),IF(G58&gt;G57,1,0))</f>
        <v>2</v>
      </c>
    </row>
    <row r="59" spans="1:30" ht="16.8" thickTop="1" thickBot="1" x14ac:dyDescent="0.35">
      <c r="A59" s="91" t="s">
        <v>42</v>
      </c>
      <c r="B59" s="92">
        <v>2</v>
      </c>
      <c r="C59" s="106">
        <v>11</v>
      </c>
      <c r="D59" s="103">
        <v>8</v>
      </c>
      <c r="E59" s="103">
        <v>11</v>
      </c>
      <c r="F59" s="103">
        <v>11</v>
      </c>
      <c r="G59" s="104"/>
      <c r="H59" s="96">
        <f>SUM(IF(C59&gt;C60,1,0),IF(D59&gt;D60,1,0),IF(E59&gt;E60,1,0),IF(F59&gt;F60,1,0),IF(G59&gt;G60,1,0))</f>
        <v>3</v>
      </c>
      <c r="Z59" s="15"/>
      <c r="AA59" s="15"/>
    </row>
    <row r="60" spans="1:30" ht="16.8" thickTop="1" thickBot="1" x14ac:dyDescent="0.35">
      <c r="A60" s="97">
        <v>3</v>
      </c>
      <c r="B60" s="98">
        <v>4</v>
      </c>
      <c r="C60" s="99">
        <v>8</v>
      </c>
      <c r="D60" s="100">
        <v>11</v>
      </c>
      <c r="E60" s="100">
        <v>6</v>
      </c>
      <c r="F60" s="100">
        <v>9</v>
      </c>
      <c r="G60" s="105"/>
      <c r="H60" s="102">
        <f>SUM(IF(C60&gt;C59,1,0),IF(D60&gt;D59,1,0),IF(E60&gt;E59,1,0),IF(F60&gt;F59,1,0),IF(G60&gt;G59,1,0))</f>
        <v>1</v>
      </c>
      <c r="P60" s="16" t="s">
        <v>11</v>
      </c>
      <c r="Q60" s="17">
        <v>1</v>
      </c>
      <c r="R60" s="18">
        <v>11</v>
      </c>
      <c r="S60" s="19">
        <v>11</v>
      </c>
      <c r="T60" s="19">
        <v>7</v>
      </c>
      <c r="U60" s="20">
        <v>11</v>
      </c>
      <c r="V60" s="21"/>
      <c r="W60" s="22">
        <f>SUM(IF(R60&gt;R61,1,0),IF(S60&gt;S61,1,0),IF(T60&gt;T61,1,0),IF(U60&gt;U61,1,0),IF(V60&gt;V61,1,0))</f>
        <v>3</v>
      </c>
      <c r="X60" s="23"/>
      <c r="Y60" s="24"/>
      <c r="Z60" s="25" t="s">
        <v>12</v>
      </c>
      <c r="AA60" s="26" t="s">
        <v>13</v>
      </c>
    </row>
    <row r="61" spans="1:30" ht="16.8" thickTop="1" thickBot="1" x14ac:dyDescent="0.35">
      <c r="A61" s="91" t="s">
        <v>42</v>
      </c>
      <c r="B61" s="107">
        <v>3</v>
      </c>
      <c r="C61" s="106">
        <v>11</v>
      </c>
      <c r="D61" s="103">
        <v>11</v>
      </c>
      <c r="E61" s="103">
        <v>10</v>
      </c>
      <c r="F61" s="103">
        <v>11</v>
      </c>
      <c r="G61" s="104"/>
      <c r="H61" s="108">
        <f>SUM(IF(C61&gt;C62,1,0),IF(D61&gt;D62,1,0),IF(E61&gt;E62,1,0),IF(F61&gt;F62,1,0),IF(G61&gt;G62,1,0))</f>
        <v>3</v>
      </c>
      <c r="P61" s="27">
        <v>2</v>
      </c>
      <c r="Q61" s="28">
        <v>3</v>
      </c>
      <c r="R61" s="29">
        <v>9</v>
      </c>
      <c r="S61" s="30">
        <v>4</v>
      </c>
      <c r="T61" s="31">
        <v>11</v>
      </c>
      <c r="U61" s="32">
        <v>4</v>
      </c>
      <c r="V61" s="33"/>
      <c r="W61" s="34">
        <f>SUM(IF(R61&gt;R60,1,0),IF(S61&gt;S60,1,0),IF(T61&gt;T60,1,0),IF(U61&gt;U60,1,0),IF(V61&gt;V60,1,0))</f>
        <v>1</v>
      </c>
      <c r="X61" s="23"/>
      <c r="Y61" s="24"/>
      <c r="Z61" s="24" t="s">
        <v>14</v>
      </c>
      <c r="AA61" s="35" t="str">
        <f>_xlfn.XLOOKUP(AC61,AA55:AA57,Q55:Q57)</f>
        <v>Christopher Allsop</v>
      </c>
      <c r="AC61">
        <v>1</v>
      </c>
    </row>
    <row r="62" spans="1:30" ht="16.8" thickTop="1" thickBot="1" x14ac:dyDescent="0.35">
      <c r="A62" s="97">
        <v>2</v>
      </c>
      <c r="B62" s="98">
        <v>4</v>
      </c>
      <c r="C62" s="99">
        <v>5</v>
      </c>
      <c r="D62" s="100">
        <v>9</v>
      </c>
      <c r="E62" s="100">
        <v>12</v>
      </c>
      <c r="F62" s="100">
        <v>8</v>
      </c>
      <c r="G62" s="105"/>
      <c r="H62" s="90">
        <f>SUM(IF(C62&gt;C61,1,0),IF(D62&gt;D61,1,0),IF(E62&gt;E61,1,0),IF(F62&gt;F61,1,0),IF(G62&gt;G61,1,0))</f>
        <v>1</v>
      </c>
      <c r="P62" s="36" t="s">
        <v>11</v>
      </c>
      <c r="Q62" s="37">
        <v>2</v>
      </c>
      <c r="R62" s="38">
        <v>11</v>
      </c>
      <c r="S62" s="39">
        <v>11</v>
      </c>
      <c r="T62" s="39">
        <v>11</v>
      </c>
      <c r="U62" s="38"/>
      <c r="V62" s="40"/>
      <c r="W62" s="41">
        <f>SUM(IF(R62&gt;R63,1,0),IF(S62&gt;S63,1,0),IF(T62&gt;T63,1,0),IF(U62&gt;U63,1,0),IF(V62&gt;V63,1,0))</f>
        <v>3</v>
      </c>
      <c r="X62" s="23"/>
      <c r="Y62" s="24"/>
      <c r="Z62" s="42" t="s">
        <v>15</v>
      </c>
      <c r="AA62" s="43" t="str">
        <f>_xlfn.XLOOKUP(AC62,AA55:AA57,Q55:Q57)</f>
        <v>Toby Caldwell</v>
      </c>
      <c r="AC62">
        <v>2</v>
      </c>
    </row>
    <row r="63" spans="1:30" ht="16.8" thickTop="1" thickBot="1" x14ac:dyDescent="0.35">
      <c r="A63" s="91" t="s">
        <v>42</v>
      </c>
      <c r="B63" s="107">
        <v>1</v>
      </c>
      <c r="C63" s="106">
        <v>11</v>
      </c>
      <c r="D63" s="103">
        <v>11</v>
      </c>
      <c r="E63" s="103">
        <v>8</v>
      </c>
      <c r="F63" s="103">
        <v>11</v>
      </c>
      <c r="G63" s="104"/>
      <c r="H63" s="96">
        <f>SUM(IF(C63&gt;C64,1,0),IF(D63&gt;D64,1,0),IF(E63&gt;E64,1,0),IF(F63&gt;F64,1,0),IF(G63&gt;G64,1,0))</f>
        <v>3</v>
      </c>
      <c r="P63" s="27">
        <v>1</v>
      </c>
      <c r="Q63" s="44">
        <v>3</v>
      </c>
      <c r="R63" s="29">
        <v>5</v>
      </c>
      <c r="S63" s="31">
        <v>4</v>
      </c>
      <c r="T63" s="31">
        <v>9</v>
      </c>
      <c r="U63" s="29"/>
      <c r="V63" s="45"/>
      <c r="W63" s="34">
        <f>SUM(IF(R63&gt;R62,1,0),IF(S63&gt;S62,1,0),IF(T63&gt;T62,1,0),IF(U63&gt;U62,1,0),IF(V63&gt;V62,1,0))</f>
        <v>0</v>
      </c>
      <c r="X63" s="23"/>
      <c r="Y63" s="24"/>
      <c r="Z63" s="26" t="s">
        <v>16</v>
      </c>
      <c r="AA63" s="46" t="str">
        <f>_xlfn.XLOOKUP(AC63,AA55:AA57,Q55:Q57)</f>
        <v>Travis Zeng</v>
      </c>
      <c r="AC63">
        <v>3</v>
      </c>
    </row>
    <row r="64" spans="1:30" ht="16.8" thickTop="1" thickBot="1" x14ac:dyDescent="0.35">
      <c r="A64" s="109">
        <v>4</v>
      </c>
      <c r="B64" s="110">
        <v>2</v>
      </c>
      <c r="C64" s="111">
        <v>2</v>
      </c>
      <c r="D64" s="112">
        <v>9</v>
      </c>
      <c r="E64" s="112">
        <v>11</v>
      </c>
      <c r="F64" s="112">
        <v>9</v>
      </c>
      <c r="H64" s="113">
        <f>SUM(IF(C64&gt;C63,1,0),IF(D64&gt;D63,1,0),IF(E64&gt;E63,1,0),IF(F64&gt;F63,1,0),IF(G64&gt;G63,1,0))</f>
        <v>1</v>
      </c>
      <c r="P64" s="36" t="s">
        <v>11</v>
      </c>
      <c r="Q64" s="47">
        <v>1</v>
      </c>
      <c r="R64" s="48">
        <v>11</v>
      </c>
      <c r="S64" s="49">
        <v>11</v>
      </c>
      <c r="T64" s="39">
        <v>9</v>
      </c>
      <c r="U64" s="48">
        <v>11</v>
      </c>
      <c r="V64" s="40"/>
      <c r="W64" s="41">
        <f>SUM(IF(R64&gt;R65,1,0),IF(S64&gt;S65,1,0),IF(T64&gt;T65,1,0),IF(U64&gt;U65,1,0),IF(V64&gt;V65,1,0))</f>
        <v>3</v>
      </c>
      <c r="X64" s="23"/>
    </row>
    <row r="65" spans="1:24" ht="16.8" thickTop="1" thickBot="1" x14ac:dyDescent="0.35">
      <c r="A65" s="114"/>
      <c r="B65" s="114"/>
      <c r="C65" s="115"/>
      <c r="D65" s="115"/>
      <c r="E65" s="115"/>
      <c r="F65" s="115"/>
      <c r="G65" s="115"/>
      <c r="H65" s="115"/>
      <c r="P65" s="50">
        <v>3</v>
      </c>
      <c r="Q65" s="51">
        <v>2</v>
      </c>
      <c r="R65" s="52">
        <v>7</v>
      </c>
      <c r="S65" s="53">
        <v>5</v>
      </c>
      <c r="T65" s="54">
        <v>11</v>
      </c>
      <c r="U65" s="52">
        <v>4</v>
      </c>
      <c r="V65" s="55"/>
      <c r="W65" s="56">
        <f>SUM(IF(R65&gt;R64,1,0),IF(S65&gt;S64,1,0),IF(T65&gt;T64,1,0),IF(U65&gt;U64,1,0),IF(V65&gt;V64,1,0))</f>
        <v>1</v>
      </c>
      <c r="X65" s="23"/>
    </row>
    <row r="66" spans="1:24" ht="16.2" thickTop="1" x14ac:dyDescent="0.3">
      <c r="A66" s="116"/>
      <c r="B66" s="116"/>
    </row>
    <row r="67" spans="1:24" ht="16.2" thickBot="1" x14ac:dyDescent="0.35">
      <c r="A67" s="116"/>
      <c r="B67" s="116"/>
    </row>
    <row r="68" spans="1:24" ht="16.8" thickTop="1" thickBot="1" x14ac:dyDescent="0.35">
      <c r="A68" s="247" t="s">
        <v>70</v>
      </c>
      <c r="B68" s="248"/>
      <c r="C68" s="249" t="s">
        <v>0</v>
      </c>
      <c r="D68" s="250"/>
      <c r="E68" s="250"/>
      <c r="F68" s="251"/>
      <c r="G68" s="252" t="s">
        <v>1</v>
      </c>
      <c r="H68" s="253"/>
      <c r="I68" s="253"/>
      <c r="J68" s="253"/>
      <c r="K68" s="253"/>
      <c r="L68" s="254"/>
      <c r="M68" s="59" t="s">
        <v>2</v>
      </c>
    </row>
    <row r="69" spans="1:24" ht="16.2" thickBot="1" x14ac:dyDescent="0.35">
      <c r="A69" s="255" t="s">
        <v>39</v>
      </c>
      <c r="B69" s="256"/>
      <c r="C69" s="257" t="s">
        <v>3</v>
      </c>
      <c r="D69" s="258"/>
      <c r="E69" s="258"/>
      <c r="F69" s="259"/>
      <c r="G69" s="260" t="s">
        <v>4</v>
      </c>
      <c r="H69" s="261"/>
      <c r="I69" s="260" t="s">
        <v>5</v>
      </c>
      <c r="J69" s="261"/>
      <c r="K69" s="260" t="s">
        <v>6</v>
      </c>
      <c r="L69" s="261"/>
      <c r="M69" s="61" t="s">
        <v>7</v>
      </c>
    </row>
    <row r="70" spans="1:24" ht="16.2" thickBot="1" x14ac:dyDescent="0.35">
      <c r="A70" s="234" t="s">
        <v>8</v>
      </c>
      <c r="B70" s="262"/>
      <c r="C70" s="62">
        <v>1</v>
      </c>
      <c r="D70" s="62">
        <v>2</v>
      </c>
      <c r="E70" s="62">
        <v>3</v>
      </c>
      <c r="F70" s="60">
        <v>4</v>
      </c>
      <c r="G70" s="63" t="s">
        <v>9</v>
      </c>
      <c r="H70" s="63" t="s">
        <v>10</v>
      </c>
      <c r="I70" s="63" t="s">
        <v>9</v>
      </c>
      <c r="J70" s="63" t="s">
        <v>10</v>
      </c>
      <c r="K70" s="63" t="s">
        <v>9</v>
      </c>
      <c r="L70" s="63" t="s">
        <v>10</v>
      </c>
      <c r="M70" s="61"/>
    </row>
    <row r="71" spans="1:24" ht="16.2" thickBot="1" x14ac:dyDescent="0.35">
      <c r="A71" s="64">
        <v>1</v>
      </c>
      <c r="B71" s="57" t="s">
        <v>63</v>
      </c>
      <c r="C71" s="9"/>
      <c r="D71" s="66">
        <f>H88</f>
        <v>3</v>
      </c>
      <c r="E71" s="66">
        <f>H82</f>
        <v>3</v>
      </c>
      <c r="F71" s="67">
        <f>H78</f>
        <v>3</v>
      </c>
      <c r="G71" s="66">
        <f>SUM(IF(D71=3,1,0),IF(E71=3,1,0),IF(F71=3,1,0))</f>
        <v>3</v>
      </c>
      <c r="H71" s="66">
        <f>SUM(IF(D71&lt;3,1,0),IF(E71&lt;3,1,0),IF(F71&lt;3,1,0))</f>
        <v>0</v>
      </c>
      <c r="I71" s="68">
        <f>SUM(D71,E71,F71)</f>
        <v>9</v>
      </c>
      <c r="J71" s="68">
        <f>SUM(C72,C73,C74)</f>
        <v>0</v>
      </c>
      <c r="K71" s="68"/>
      <c r="L71" s="69"/>
      <c r="M71" s="67">
        <f>SUM(IF(H71=3,4),IF(H71=2,3),IF(H71=1,2),IF(H71=0,1))</f>
        <v>1</v>
      </c>
    </row>
    <row r="72" spans="1:24" ht="16.2" thickBot="1" x14ac:dyDescent="0.35">
      <c r="A72" s="64">
        <v>2</v>
      </c>
      <c r="B72" s="57" t="s">
        <v>77</v>
      </c>
      <c r="C72" s="66">
        <f>H89</f>
        <v>0</v>
      </c>
      <c r="D72" s="9"/>
      <c r="E72" s="66">
        <f>H80</f>
        <v>3</v>
      </c>
      <c r="F72" s="67">
        <f>H84</f>
        <v>3</v>
      </c>
      <c r="G72" s="66">
        <f>SUM(IF(C72=3,1,0),IF(E72=3,1,0),IF(F72=3,1,0))</f>
        <v>2</v>
      </c>
      <c r="H72" s="66">
        <f>SUM(IF(C72&lt;3,1,0),IF(E72&lt;3,1,0),IF(F72&lt;3,1,0))</f>
        <v>1</v>
      </c>
      <c r="I72" s="68">
        <f>SUM(C72,E72,F72)</f>
        <v>6</v>
      </c>
      <c r="J72" s="68">
        <f>SUM(D71,D73,D74)</f>
        <v>3</v>
      </c>
      <c r="K72" s="68"/>
      <c r="L72" s="69"/>
      <c r="M72" s="67">
        <f>SUM(IF(H72=3,4),IF(H72=2,3),IF(H72=1,2),IF(H72=0,1))</f>
        <v>2</v>
      </c>
    </row>
    <row r="73" spans="1:24" ht="16.2" thickBot="1" x14ac:dyDescent="0.35">
      <c r="A73" s="64">
        <v>3</v>
      </c>
      <c r="B73" s="57" t="s">
        <v>78</v>
      </c>
      <c r="C73" s="66">
        <f>H83</f>
        <v>0</v>
      </c>
      <c r="D73" s="66">
        <f>H81</f>
        <v>0</v>
      </c>
      <c r="E73" s="9"/>
      <c r="F73" s="67">
        <f>H86</f>
        <v>3</v>
      </c>
      <c r="G73" s="66">
        <f>SUM(IF(C73=3,1,0),IF(D73=3,1,0),IF(F73=3,1,0))</f>
        <v>1</v>
      </c>
      <c r="H73" s="66">
        <f>SUM(IF(C73&lt;3,1,0),IF(D73&lt;3,1,0),IF(F73&lt;3,1,0))</f>
        <v>2</v>
      </c>
      <c r="I73" s="68">
        <f>SUM(C73,D73,F73)</f>
        <v>3</v>
      </c>
      <c r="J73" s="68">
        <f>SUM(E71,E72,E74)</f>
        <v>6</v>
      </c>
      <c r="K73" s="68"/>
      <c r="L73" s="69"/>
      <c r="M73" s="67">
        <f>SUM(IF(H73=3,4),IF(H73=2,3),IF(H73=1,2),IF(H73=0,1))</f>
        <v>3</v>
      </c>
    </row>
    <row r="74" spans="1:24" ht="16.2" thickBot="1" x14ac:dyDescent="0.35">
      <c r="A74" s="64">
        <v>4</v>
      </c>
      <c r="B74" s="57" t="s">
        <v>60</v>
      </c>
      <c r="C74" s="66">
        <f>H79</f>
        <v>0</v>
      </c>
      <c r="D74" s="66">
        <f>H85</f>
        <v>0</v>
      </c>
      <c r="E74" s="66">
        <f>H87</f>
        <v>0</v>
      </c>
      <c r="F74" s="70"/>
      <c r="G74" s="71">
        <f>SUM(IF(C74=3,1,0),IF(D74=3,1,0),IF(E74=3,1,0))</f>
        <v>0</v>
      </c>
      <c r="H74" s="71">
        <f>SUM(IF(C74&lt;3,1,0),IF(D74&lt;3,1,0),IF(E74&lt;3,1,0))</f>
        <v>3</v>
      </c>
      <c r="I74" s="72">
        <f>SUM(C74,D74,E74)</f>
        <v>0</v>
      </c>
      <c r="J74" s="72">
        <f>SUM(F71,F72,F73)</f>
        <v>9</v>
      </c>
      <c r="K74" s="72"/>
      <c r="L74" s="73"/>
      <c r="M74" s="74">
        <f>SUM(IF(H74=3,4),IF(H74=2,3),IF(H74=1,2),IF(H74=0,1))</f>
        <v>4</v>
      </c>
    </row>
    <row r="77" spans="1:24" ht="16.2" thickBot="1" x14ac:dyDescent="0.35">
      <c r="A77" s="75"/>
      <c r="C77" s="75"/>
      <c r="D77" s="75"/>
    </row>
    <row r="78" spans="1:24" ht="16.8" thickTop="1" thickBot="1" x14ac:dyDescent="0.35">
      <c r="A78" s="76" t="s">
        <v>11</v>
      </c>
      <c r="B78" s="77">
        <v>1</v>
      </c>
      <c r="C78" s="78">
        <v>11</v>
      </c>
      <c r="D78" s="79">
        <v>11</v>
      </c>
      <c r="E78" s="80">
        <v>11</v>
      </c>
      <c r="F78" s="80"/>
      <c r="G78" s="81"/>
      <c r="H78" s="82">
        <f>SUM(IF(C78&gt;C79,1,0),IF(D78&gt;D79,1,0),IF(E78&gt;E79,1,0),IF(F78&gt;F79,1,0),IF(G78&gt;G79,1,0))</f>
        <v>3</v>
      </c>
      <c r="L78" s="83" t="s">
        <v>12</v>
      </c>
      <c r="M78" s="84" t="s">
        <v>13</v>
      </c>
    </row>
    <row r="79" spans="1:24" ht="16.2" thickBot="1" x14ac:dyDescent="0.35">
      <c r="A79" s="85">
        <v>3</v>
      </c>
      <c r="B79" s="86">
        <v>4</v>
      </c>
      <c r="C79" s="87">
        <v>3</v>
      </c>
      <c r="D79" s="88">
        <v>8</v>
      </c>
      <c r="E79" s="88">
        <v>4</v>
      </c>
      <c r="F79" s="88"/>
      <c r="G79" s="89"/>
      <c r="H79" s="90">
        <f>SUM(IF(C79&gt;C78,1,0),IF(D79&gt;D78,1,0),IF(E79&gt;E78,1,0),IF(F79&gt;F78,1,0),IF(G79&gt;G78,1,0))</f>
        <v>0</v>
      </c>
      <c r="L79" s="43" t="s">
        <v>14</v>
      </c>
      <c r="M79" s="35" t="str">
        <f>_xlfn.XLOOKUP(O79,M71:M74,B71:B74)</f>
        <v>Christopher Allsop</v>
      </c>
      <c r="O79">
        <v>1</v>
      </c>
    </row>
    <row r="80" spans="1:24" ht="16.2" thickTop="1" x14ac:dyDescent="0.3">
      <c r="A80" s="91" t="s">
        <v>42</v>
      </c>
      <c r="B80" s="92">
        <v>2</v>
      </c>
      <c r="C80" s="93">
        <v>11</v>
      </c>
      <c r="D80" s="94">
        <v>11</v>
      </c>
      <c r="E80" s="94">
        <v>11</v>
      </c>
      <c r="F80" s="94"/>
      <c r="G80" s="95"/>
      <c r="H80" s="96">
        <f>SUM(IF(C80&gt;C81,1,0),IF(D80&gt;D81,1,0),IF(E80&gt;E81,1,0),IF(F80&gt;F81,1,0),IF(G80&gt;G81,1,0))</f>
        <v>3</v>
      </c>
      <c r="L80" s="42" t="s">
        <v>15</v>
      </c>
      <c r="M80" s="24" t="str">
        <f>_xlfn.XLOOKUP(O80,M71:M74,B71:B74)</f>
        <v>Caleb Jiang</v>
      </c>
      <c r="O80">
        <v>2</v>
      </c>
    </row>
    <row r="81" spans="1:15" ht="16.2" thickBot="1" x14ac:dyDescent="0.35">
      <c r="A81" s="97">
        <v>1</v>
      </c>
      <c r="B81" s="98">
        <v>3</v>
      </c>
      <c r="C81" s="99">
        <v>6</v>
      </c>
      <c r="D81" s="100">
        <v>8</v>
      </c>
      <c r="E81" s="100">
        <v>8</v>
      </c>
      <c r="F81" s="100"/>
      <c r="G81" s="101"/>
      <c r="H81" s="102">
        <f>SUM(IF(C81&gt;C80,1,0),IF(D81&gt;D80,1,0),IF(E81&gt;E80,1,0),IF(F81&gt;F80,1,0),IF(G81&gt;G80,1,0))</f>
        <v>0</v>
      </c>
      <c r="L81" s="42" t="s">
        <v>16</v>
      </c>
      <c r="M81" s="42" t="str">
        <f>_xlfn.XLOOKUP(O81,M71:M74,B71:B74)</f>
        <v>Andrew Low</v>
      </c>
      <c r="O81">
        <v>3</v>
      </c>
    </row>
    <row r="82" spans="1:15" ht="16.8" thickTop="1" thickBot="1" x14ac:dyDescent="0.35">
      <c r="A82" s="91" t="s">
        <v>42</v>
      </c>
      <c r="B82" s="92">
        <v>1</v>
      </c>
      <c r="C82" s="93">
        <v>11</v>
      </c>
      <c r="D82" s="103">
        <v>11</v>
      </c>
      <c r="E82" s="103">
        <v>11</v>
      </c>
      <c r="F82" s="103"/>
      <c r="G82" s="104"/>
      <c r="H82" s="96">
        <f>SUM(IF(C82&gt;C83,1,0),IF(D82&gt;D83,1,0),IF(E82&gt;E83,1,0),IF(F82&gt;F83,1,0),IF(G82&gt;G83,1,0))</f>
        <v>3</v>
      </c>
      <c r="L82" s="26" t="s">
        <v>43</v>
      </c>
      <c r="M82" s="46" t="str">
        <f>_xlfn.XLOOKUP(O82,M71:M74,B71:B74)</f>
        <v>Oisin O hOgain</v>
      </c>
      <c r="O82">
        <v>4</v>
      </c>
    </row>
    <row r="83" spans="1:15" ht="16.2" thickBot="1" x14ac:dyDescent="0.35">
      <c r="A83" s="97">
        <v>4</v>
      </c>
      <c r="B83" s="98">
        <v>3</v>
      </c>
      <c r="C83" s="99">
        <v>5</v>
      </c>
      <c r="D83" s="100">
        <v>7</v>
      </c>
      <c r="E83" s="100">
        <v>4</v>
      </c>
      <c r="F83" s="100"/>
      <c r="G83" s="105"/>
      <c r="H83" s="102">
        <f>SUM(IF(C83&gt;C82,1,0),IF(D83&gt;D82,1,0),IF(E83&gt;E82,1,0),IF(F83&gt;F82,1,0),IF(G83&gt;G82,1,0))</f>
        <v>0</v>
      </c>
    </row>
    <row r="84" spans="1:15" ht="16.2" thickTop="1" x14ac:dyDescent="0.3">
      <c r="A84" s="91" t="s">
        <v>42</v>
      </c>
      <c r="B84" s="92">
        <v>2</v>
      </c>
      <c r="C84" s="106">
        <v>11</v>
      </c>
      <c r="D84" s="103">
        <v>11</v>
      </c>
      <c r="E84" s="103">
        <v>11</v>
      </c>
      <c r="F84" s="103"/>
      <c r="G84" s="104"/>
      <c r="H84" s="96">
        <f>SUM(IF(C84&gt;C85,1,0),IF(D84&gt;D85,1,0),IF(E84&gt;E85,1,0),IF(F84&gt;F85,1,0),IF(G84&gt;G85,1,0))</f>
        <v>3</v>
      </c>
    </row>
    <row r="85" spans="1:15" ht="16.2" thickBot="1" x14ac:dyDescent="0.35">
      <c r="A85" s="97">
        <v>3</v>
      </c>
      <c r="B85" s="98">
        <v>4</v>
      </c>
      <c r="C85" s="99">
        <v>1</v>
      </c>
      <c r="D85" s="100">
        <v>7</v>
      </c>
      <c r="E85" s="100">
        <v>0</v>
      </c>
      <c r="F85" s="100"/>
      <c r="G85" s="105"/>
      <c r="H85" s="102">
        <f>SUM(IF(C85&gt;C84,1,0),IF(D85&gt;D84,1,0),IF(E85&gt;E84,1,0),IF(F85&gt;F84,1,0),IF(G85&gt;G84,1,0))</f>
        <v>0</v>
      </c>
    </row>
    <row r="86" spans="1:15" ht="16.2" thickTop="1" x14ac:dyDescent="0.3">
      <c r="A86" s="91" t="s">
        <v>42</v>
      </c>
      <c r="B86" s="107">
        <v>3</v>
      </c>
      <c r="C86" s="106">
        <v>11</v>
      </c>
      <c r="D86" s="103">
        <v>11</v>
      </c>
      <c r="E86" s="103">
        <v>11</v>
      </c>
      <c r="F86" s="103"/>
      <c r="G86" s="104"/>
      <c r="H86" s="108">
        <f>SUM(IF(C86&gt;C87,1,0),IF(D86&gt;D87,1,0),IF(E86&gt;E87,1,0),IF(F86&gt;F87,1,0),IF(G86&gt;G87,1,0))</f>
        <v>3</v>
      </c>
    </row>
    <row r="87" spans="1:15" ht="16.2" thickBot="1" x14ac:dyDescent="0.35">
      <c r="A87" s="97">
        <v>2</v>
      </c>
      <c r="B87" s="98">
        <v>4</v>
      </c>
      <c r="C87" s="99">
        <v>7</v>
      </c>
      <c r="D87" s="100">
        <v>8</v>
      </c>
      <c r="E87" s="100">
        <v>9</v>
      </c>
      <c r="F87" s="100"/>
      <c r="G87" s="105"/>
      <c r="H87" s="90">
        <f>SUM(IF(C87&gt;C86,1,0),IF(D87&gt;D86,1,0),IF(E87&gt;E86,1,0),IF(F87&gt;F86,1,0),IF(G87&gt;G86,1,0))</f>
        <v>0</v>
      </c>
    </row>
    <row r="88" spans="1:15" ht="16.2" thickTop="1" x14ac:dyDescent="0.3">
      <c r="A88" s="91" t="s">
        <v>42</v>
      </c>
      <c r="B88" s="107">
        <v>1</v>
      </c>
      <c r="C88" s="106">
        <v>11</v>
      </c>
      <c r="D88" s="103">
        <v>11</v>
      </c>
      <c r="E88" s="103">
        <v>11</v>
      </c>
      <c r="F88" s="103"/>
      <c r="G88" s="104"/>
      <c r="H88" s="96">
        <f>SUM(IF(C88&gt;C89,1,0),IF(D88&gt;D89,1,0),IF(E88&gt;E89,1,0),IF(F88&gt;F89,1,0),IF(G88&gt;G89,1,0))</f>
        <v>3</v>
      </c>
    </row>
    <row r="89" spans="1:15" ht="16.2" thickBot="1" x14ac:dyDescent="0.35">
      <c r="A89" s="109">
        <v>4</v>
      </c>
      <c r="B89" s="110">
        <v>2</v>
      </c>
      <c r="C89" s="111">
        <v>5</v>
      </c>
      <c r="D89" s="112">
        <v>9</v>
      </c>
      <c r="E89" s="112">
        <v>9</v>
      </c>
      <c r="F89" s="112"/>
      <c r="H89" s="113">
        <f>SUM(IF(C89&gt;C88,1,0),IF(D89&gt;D88,1,0),IF(E89&gt;E88,1,0),IF(F89&gt;F88,1,0),IF(G89&gt;G88,1,0))</f>
        <v>0</v>
      </c>
    </row>
    <row r="90" spans="1:15" ht="16.2" thickTop="1" x14ac:dyDescent="0.3">
      <c r="A90" s="114"/>
      <c r="B90" s="114"/>
      <c r="C90" s="115"/>
      <c r="D90" s="115"/>
      <c r="E90" s="115"/>
      <c r="F90" s="115"/>
      <c r="G90" s="115"/>
      <c r="H90" s="115"/>
    </row>
    <row r="91" spans="1:15" x14ac:dyDescent="0.3">
      <c r="A91" s="116"/>
      <c r="B91" s="116"/>
    </row>
    <row r="92" spans="1:15" ht="16.2" thickBot="1" x14ac:dyDescent="0.35">
      <c r="A92" s="116"/>
      <c r="B92" s="116"/>
    </row>
    <row r="93" spans="1:15" ht="16.8" thickTop="1" thickBot="1" x14ac:dyDescent="0.35">
      <c r="A93" s="247" t="s">
        <v>70</v>
      </c>
      <c r="B93" s="248"/>
      <c r="C93" s="249" t="s">
        <v>0</v>
      </c>
      <c r="D93" s="250"/>
      <c r="E93" s="250"/>
      <c r="F93" s="251"/>
      <c r="G93" s="252" t="s">
        <v>1</v>
      </c>
      <c r="H93" s="253"/>
      <c r="I93" s="253"/>
      <c r="J93" s="253"/>
      <c r="K93" s="253"/>
      <c r="L93" s="254"/>
      <c r="M93" s="59" t="s">
        <v>2</v>
      </c>
    </row>
    <row r="94" spans="1:15" ht="16.2" thickBot="1" x14ac:dyDescent="0.35">
      <c r="A94" s="255" t="s">
        <v>40</v>
      </c>
      <c r="B94" s="256"/>
      <c r="C94" s="257" t="s">
        <v>3</v>
      </c>
      <c r="D94" s="258"/>
      <c r="E94" s="258"/>
      <c r="F94" s="259"/>
      <c r="G94" s="260" t="s">
        <v>4</v>
      </c>
      <c r="H94" s="261"/>
      <c r="I94" s="260" t="s">
        <v>5</v>
      </c>
      <c r="J94" s="261"/>
      <c r="K94" s="260" t="s">
        <v>6</v>
      </c>
      <c r="L94" s="261"/>
      <c r="M94" s="61" t="s">
        <v>7</v>
      </c>
    </row>
    <row r="95" spans="1:15" ht="16.2" thickBot="1" x14ac:dyDescent="0.35">
      <c r="A95" s="234" t="s">
        <v>8</v>
      </c>
      <c r="B95" s="262"/>
      <c r="C95" s="62">
        <v>1</v>
      </c>
      <c r="D95" s="62">
        <v>2</v>
      </c>
      <c r="E95" s="62">
        <v>3</v>
      </c>
      <c r="F95" s="60">
        <v>4</v>
      </c>
      <c r="G95" s="63" t="s">
        <v>9</v>
      </c>
      <c r="H95" s="63" t="s">
        <v>10</v>
      </c>
      <c r="I95" s="63" t="s">
        <v>9</v>
      </c>
      <c r="J95" s="63" t="s">
        <v>10</v>
      </c>
      <c r="K95" s="63" t="s">
        <v>9</v>
      </c>
      <c r="L95" s="63" t="s">
        <v>10</v>
      </c>
      <c r="M95" s="61"/>
    </row>
    <row r="96" spans="1:15" ht="16.2" thickBot="1" x14ac:dyDescent="0.35">
      <c r="A96" s="64">
        <v>1</v>
      </c>
      <c r="B96" s="57" t="s">
        <v>59</v>
      </c>
      <c r="C96" s="9"/>
      <c r="D96" s="66">
        <f>H113</f>
        <v>3</v>
      </c>
      <c r="E96" s="66">
        <f>H107</f>
        <v>3</v>
      </c>
      <c r="F96" s="67">
        <f>H103</f>
        <v>3</v>
      </c>
      <c r="G96" s="66">
        <f>SUM(IF(D96=3,1,0),IF(E96=3,1,0),IF(F96=3,1,0))</f>
        <v>3</v>
      </c>
      <c r="H96" s="66">
        <f>SUM(IF(D96&lt;3,1,0),IF(E96&lt;3,1,0),IF(F96&lt;3,1,0))</f>
        <v>0</v>
      </c>
      <c r="I96" s="68">
        <f>SUM(D96,E96,F96)</f>
        <v>9</v>
      </c>
      <c r="J96" s="68">
        <f>SUM(C97,C98,C99)</f>
        <v>1</v>
      </c>
      <c r="K96" s="68"/>
      <c r="L96" s="69"/>
      <c r="M96" s="67">
        <f>SUM(IF(H96=3,4),IF(H96=2,3),IF(H96=1,2),IF(H96=0,1))</f>
        <v>1</v>
      </c>
    </row>
    <row r="97" spans="1:15" ht="16.2" thickBot="1" x14ac:dyDescent="0.35">
      <c r="A97" s="64">
        <v>2</v>
      </c>
      <c r="B97" s="57" t="s">
        <v>57</v>
      </c>
      <c r="C97" s="66">
        <f>H114</f>
        <v>1</v>
      </c>
      <c r="D97" s="9"/>
      <c r="E97" s="66">
        <f>H105</f>
        <v>3</v>
      </c>
      <c r="F97" s="67">
        <f>H109</f>
        <v>3</v>
      </c>
      <c r="G97" s="66">
        <f>SUM(IF(C97=3,1,0),IF(E97=3,1,0),IF(F97=3,1,0))</f>
        <v>2</v>
      </c>
      <c r="H97" s="66">
        <f>SUM(IF(C97&lt;3,1,0),IF(E97&lt;3,1,0),IF(F97&lt;3,1,0))</f>
        <v>1</v>
      </c>
      <c r="I97" s="68">
        <f>SUM(C97,E97,F97)</f>
        <v>7</v>
      </c>
      <c r="J97" s="68">
        <f>SUM(D96,D98,D99)</f>
        <v>3</v>
      </c>
      <c r="K97" s="68"/>
      <c r="L97" s="69"/>
      <c r="M97" s="67">
        <f>SUM(IF(H97=3,4),IF(H97=2,3),IF(H97=1,2),IF(H97=0,1))</f>
        <v>2</v>
      </c>
    </row>
    <row r="98" spans="1:15" ht="16.2" thickBot="1" x14ac:dyDescent="0.35">
      <c r="A98" s="64">
        <v>3</v>
      </c>
      <c r="B98" s="57" t="s">
        <v>79</v>
      </c>
      <c r="C98" s="66">
        <f>H108</f>
        <v>0</v>
      </c>
      <c r="D98" s="66">
        <f>H106</f>
        <v>0</v>
      </c>
      <c r="E98" s="9"/>
      <c r="F98" s="67">
        <f>H111</f>
        <v>3</v>
      </c>
      <c r="G98" s="66">
        <f>SUM(IF(C98=3,1,0),IF(D98=3,1,0),IF(F98=3,1,0))</f>
        <v>1</v>
      </c>
      <c r="H98" s="66">
        <f>SUM(IF(C98&lt;3,1,0),IF(D98&lt;3,1,0),IF(F98&lt;3,1,0))</f>
        <v>2</v>
      </c>
      <c r="I98" s="68">
        <f>SUM(C98,D98,F98)</f>
        <v>3</v>
      </c>
      <c r="J98" s="68">
        <f>SUM(E96,E97,E99)</f>
        <v>6</v>
      </c>
      <c r="K98" s="68"/>
      <c r="L98" s="69"/>
      <c r="M98" s="67">
        <f>SUM(IF(H98=3,4),IF(H98=2,3),IF(H98=1,2),IF(H98=0,1))</f>
        <v>3</v>
      </c>
    </row>
    <row r="99" spans="1:15" ht="16.2" thickBot="1" x14ac:dyDescent="0.35">
      <c r="A99" s="64">
        <v>4</v>
      </c>
      <c r="B99" s="57" t="s">
        <v>80</v>
      </c>
      <c r="C99" s="66">
        <f>H104</f>
        <v>0</v>
      </c>
      <c r="D99" s="66">
        <f>H110</f>
        <v>0</v>
      </c>
      <c r="E99" s="66">
        <f>H112</f>
        <v>0</v>
      </c>
      <c r="F99" s="70"/>
      <c r="G99" s="71">
        <f>SUM(IF(C99=3,1,0),IF(D99=3,1,0),IF(E99=3,1,0))</f>
        <v>0</v>
      </c>
      <c r="H99" s="71">
        <f>SUM(IF(C99&lt;3,1,0),IF(D99&lt;3,1,0),IF(E99&lt;3,1,0))</f>
        <v>3</v>
      </c>
      <c r="I99" s="72">
        <f>SUM(C99,D99,E99)</f>
        <v>0</v>
      </c>
      <c r="J99" s="72">
        <f>SUM(F96,F97,F98)</f>
        <v>9</v>
      </c>
      <c r="K99" s="72"/>
      <c r="L99" s="73"/>
      <c r="M99" s="74">
        <f>SUM(IF(H99=3,4),IF(H99=2,3),IF(H99=1,2),IF(H99=0,1))</f>
        <v>4</v>
      </c>
    </row>
    <row r="102" spans="1:15" ht="16.2" thickBot="1" x14ac:dyDescent="0.35">
      <c r="A102" s="75"/>
      <c r="C102" s="75"/>
      <c r="D102" s="75"/>
    </row>
    <row r="103" spans="1:15" ht="16.8" thickTop="1" thickBot="1" x14ac:dyDescent="0.35">
      <c r="A103" s="76" t="s">
        <v>11</v>
      </c>
      <c r="B103" s="77">
        <v>1</v>
      </c>
      <c r="C103" s="78">
        <v>11</v>
      </c>
      <c r="D103" s="79">
        <v>11</v>
      </c>
      <c r="E103" s="80">
        <v>11</v>
      </c>
      <c r="F103" s="80"/>
      <c r="G103" s="81"/>
      <c r="H103" s="82">
        <f>SUM(IF(C103&gt;C104,1,0),IF(D103&gt;D104,1,0),IF(E103&gt;E104,1,0),IF(F103&gt;F104,1,0),IF(G103&gt;G104,1,0))</f>
        <v>3</v>
      </c>
      <c r="L103" s="83" t="s">
        <v>12</v>
      </c>
      <c r="M103" s="84" t="s">
        <v>13</v>
      </c>
    </row>
    <row r="104" spans="1:15" ht="16.2" thickBot="1" x14ac:dyDescent="0.35">
      <c r="A104" s="85">
        <v>3</v>
      </c>
      <c r="B104" s="86">
        <v>4</v>
      </c>
      <c r="C104" s="87">
        <v>1</v>
      </c>
      <c r="D104" s="88">
        <v>2</v>
      </c>
      <c r="E104" s="88">
        <v>1</v>
      </c>
      <c r="F104" s="88"/>
      <c r="G104" s="89"/>
      <c r="H104" s="90">
        <f>SUM(IF(C104&gt;C103,1,0),IF(D104&gt;D103,1,0),IF(E104&gt;E103,1,0),IF(F104&gt;F103,1,0),IF(G104&gt;G103,1,0))</f>
        <v>0</v>
      </c>
      <c r="L104" s="43" t="s">
        <v>14</v>
      </c>
      <c r="M104" s="35" t="str">
        <f>_xlfn.XLOOKUP(O104,M96:M99,B96:B99)</f>
        <v>Toby Caldwell</v>
      </c>
      <c r="O104">
        <v>1</v>
      </c>
    </row>
    <row r="105" spans="1:15" ht="16.2" thickTop="1" x14ac:dyDescent="0.3">
      <c r="A105" s="91" t="s">
        <v>42</v>
      </c>
      <c r="B105" s="92">
        <v>2</v>
      </c>
      <c r="C105" s="93">
        <v>11</v>
      </c>
      <c r="D105" s="94">
        <v>11</v>
      </c>
      <c r="E105" s="94">
        <v>11</v>
      </c>
      <c r="F105" s="94"/>
      <c r="G105" s="95"/>
      <c r="H105" s="96">
        <f>SUM(IF(C105&gt;C106,1,0),IF(D105&gt;D106,1,0),IF(E105&gt;E106,1,0),IF(F105&gt;F106,1,0),IF(G105&gt;G106,1,0))</f>
        <v>3</v>
      </c>
      <c r="L105" s="42" t="s">
        <v>15</v>
      </c>
      <c r="M105" s="24" t="str">
        <f>_xlfn.XLOOKUP(O105,M96:M99,B96:B99)</f>
        <v>Belal Abdelaal</v>
      </c>
      <c r="O105">
        <v>2</v>
      </c>
    </row>
    <row r="106" spans="1:15" ht="16.2" thickBot="1" x14ac:dyDescent="0.35">
      <c r="A106" s="97">
        <v>1</v>
      </c>
      <c r="B106" s="98">
        <v>3</v>
      </c>
      <c r="C106" s="99">
        <v>7</v>
      </c>
      <c r="D106" s="100">
        <v>7</v>
      </c>
      <c r="E106" s="100">
        <v>8</v>
      </c>
      <c r="F106" s="100"/>
      <c r="G106" s="101"/>
      <c r="H106" s="102">
        <f>SUM(IF(C106&gt;C105,1,0),IF(D106&gt;D105,1,0),IF(E106&gt;E105,1,0),IF(F106&gt;F105,1,0),IF(G106&gt;G105,1,0))</f>
        <v>0</v>
      </c>
      <c r="L106" s="42" t="s">
        <v>16</v>
      </c>
      <c r="M106" s="42" t="str">
        <f>_xlfn.XLOOKUP(O106,M96:M99,B96:B99)</f>
        <v>Issac Huang</v>
      </c>
      <c r="O106">
        <v>3</v>
      </c>
    </row>
    <row r="107" spans="1:15" ht="16.8" thickTop="1" thickBot="1" x14ac:dyDescent="0.35">
      <c r="A107" s="91" t="s">
        <v>42</v>
      </c>
      <c r="B107" s="92">
        <v>1</v>
      </c>
      <c r="C107" s="93">
        <v>11</v>
      </c>
      <c r="D107" s="103">
        <v>11</v>
      </c>
      <c r="E107" s="103">
        <v>11</v>
      </c>
      <c r="F107" s="103"/>
      <c r="G107" s="104"/>
      <c r="H107" s="96">
        <f>SUM(IF(C107&gt;C108,1,0),IF(D107&gt;D108,1,0),IF(E107&gt;E108,1,0),IF(F107&gt;F108,1,0),IF(G107&gt;G108,1,0))</f>
        <v>3</v>
      </c>
      <c r="L107" s="26" t="s">
        <v>43</v>
      </c>
      <c r="M107" s="46" t="str">
        <f>_xlfn.XLOOKUP(O107,M96:M99,B96:B99)</f>
        <v>Pau de Riquer</v>
      </c>
      <c r="O107">
        <v>4</v>
      </c>
    </row>
    <row r="108" spans="1:15" ht="16.2" thickBot="1" x14ac:dyDescent="0.35">
      <c r="A108" s="97">
        <v>4</v>
      </c>
      <c r="B108" s="98">
        <v>3</v>
      </c>
      <c r="C108" s="99">
        <v>8</v>
      </c>
      <c r="D108" s="100">
        <v>6</v>
      </c>
      <c r="E108" s="100">
        <v>7</v>
      </c>
      <c r="F108" s="100"/>
      <c r="G108" s="105"/>
      <c r="H108" s="102">
        <f>SUM(IF(C108&gt;C107,1,0),IF(D108&gt;D107,1,0),IF(E108&gt;E107,1,0),IF(F108&gt;F107,1,0),IF(G108&gt;G107,1,0))</f>
        <v>0</v>
      </c>
    </row>
    <row r="109" spans="1:15" ht="16.2" thickTop="1" x14ac:dyDescent="0.3">
      <c r="A109" s="91" t="s">
        <v>42</v>
      </c>
      <c r="B109" s="92">
        <v>2</v>
      </c>
      <c r="C109" s="106">
        <v>11</v>
      </c>
      <c r="D109" s="103">
        <v>11</v>
      </c>
      <c r="E109" s="103">
        <v>11</v>
      </c>
      <c r="F109" s="103"/>
      <c r="G109" s="104"/>
      <c r="H109" s="96">
        <f>SUM(IF(C109&gt;C110,1,0),IF(D109&gt;D110,1,0),IF(E109&gt;E110,1,0),IF(F109&gt;F110,1,0),IF(G109&gt;G110,1,0))</f>
        <v>3</v>
      </c>
    </row>
    <row r="110" spans="1:15" ht="16.2" thickBot="1" x14ac:dyDescent="0.35">
      <c r="A110" s="97">
        <v>3</v>
      </c>
      <c r="B110" s="98">
        <v>4</v>
      </c>
      <c r="C110" s="99">
        <v>5</v>
      </c>
      <c r="D110" s="100">
        <v>4</v>
      </c>
      <c r="E110" s="100">
        <v>4</v>
      </c>
      <c r="F110" s="100"/>
      <c r="G110" s="105"/>
      <c r="H110" s="102">
        <f>SUM(IF(C110&gt;C109,1,0),IF(D110&gt;D109,1,0),IF(E110&gt;E109,1,0),IF(F110&gt;F109,1,0),IF(G110&gt;G109,1,0))</f>
        <v>0</v>
      </c>
    </row>
    <row r="111" spans="1:15" ht="16.2" thickTop="1" x14ac:dyDescent="0.3">
      <c r="A111" s="91" t="s">
        <v>42</v>
      </c>
      <c r="B111" s="107">
        <v>3</v>
      </c>
      <c r="C111" s="106">
        <v>11</v>
      </c>
      <c r="D111" s="103">
        <v>11</v>
      </c>
      <c r="E111" s="103">
        <v>11</v>
      </c>
      <c r="F111" s="103"/>
      <c r="G111" s="104"/>
      <c r="H111" s="108">
        <f>SUM(IF(C111&gt;C112,1,0),IF(D111&gt;D112,1,0),IF(E111&gt;E112,1,0),IF(F111&gt;F112,1,0),IF(G111&gt;G112,1,0))</f>
        <v>3</v>
      </c>
    </row>
    <row r="112" spans="1:15" ht="16.2" thickBot="1" x14ac:dyDescent="0.35">
      <c r="A112" s="97">
        <v>2</v>
      </c>
      <c r="B112" s="98">
        <v>4</v>
      </c>
      <c r="C112" s="99">
        <v>6</v>
      </c>
      <c r="D112" s="100">
        <v>6</v>
      </c>
      <c r="E112" s="100">
        <v>5</v>
      </c>
      <c r="F112" s="100"/>
      <c r="G112" s="105"/>
      <c r="H112" s="90">
        <f>SUM(IF(C112&gt;C111,1,0),IF(D112&gt;D111,1,0),IF(E112&gt;E111,1,0),IF(F112&gt;F111,1,0),IF(G112&gt;G111,1,0))</f>
        <v>0</v>
      </c>
    </row>
    <row r="113" spans="1:13" ht="16.2" thickTop="1" x14ac:dyDescent="0.3">
      <c r="A113" s="91" t="s">
        <v>42</v>
      </c>
      <c r="B113" s="107">
        <v>1</v>
      </c>
      <c r="C113" s="106">
        <v>11</v>
      </c>
      <c r="D113" s="103">
        <v>11</v>
      </c>
      <c r="E113" s="103">
        <v>10</v>
      </c>
      <c r="F113" s="103">
        <v>11</v>
      </c>
      <c r="G113" s="104"/>
      <c r="H113" s="96">
        <f>SUM(IF(C113&gt;C114,1,0),IF(D113&gt;D114,1,0),IF(E113&gt;E114,1,0),IF(F113&gt;F114,1,0),IF(G113&gt;G114,1,0))</f>
        <v>3</v>
      </c>
    </row>
    <row r="114" spans="1:13" ht="16.2" thickBot="1" x14ac:dyDescent="0.35">
      <c r="A114" s="109">
        <v>4</v>
      </c>
      <c r="B114" s="110">
        <v>2</v>
      </c>
      <c r="C114" s="111">
        <v>6</v>
      </c>
      <c r="D114" s="112">
        <v>7</v>
      </c>
      <c r="E114" s="112">
        <v>12</v>
      </c>
      <c r="F114" s="112">
        <v>4</v>
      </c>
      <c r="H114" s="113">
        <f>SUM(IF(C114&gt;C113,1,0),IF(D114&gt;D113,1,0),IF(E114&gt;E113,1,0),IF(F114&gt;F113,1,0),IF(G114&gt;G113,1,0))</f>
        <v>1</v>
      </c>
    </row>
    <row r="115" spans="1:13" ht="16.2" thickTop="1" x14ac:dyDescent="0.3">
      <c r="A115" s="114"/>
      <c r="B115" s="114"/>
      <c r="C115" s="115"/>
      <c r="D115" s="115"/>
      <c r="E115" s="115"/>
      <c r="F115" s="115"/>
      <c r="G115" s="115"/>
      <c r="H115" s="115"/>
    </row>
    <row r="116" spans="1:13" x14ac:dyDescent="0.3">
      <c r="A116" s="116"/>
      <c r="B116" s="116"/>
    </row>
    <row r="117" spans="1:13" ht="16.2" thickBot="1" x14ac:dyDescent="0.35">
      <c r="A117" s="116"/>
      <c r="B117" s="116"/>
    </row>
    <row r="118" spans="1:13" ht="16.8" thickTop="1" thickBot="1" x14ac:dyDescent="0.35">
      <c r="A118" s="247" t="s">
        <v>70</v>
      </c>
      <c r="B118" s="248"/>
      <c r="C118" s="249" t="s">
        <v>0</v>
      </c>
      <c r="D118" s="250"/>
      <c r="E118" s="250"/>
      <c r="F118" s="251"/>
      <c r="G118" s="252" t="s">
        <v>1</v>
      </c>
      <c r="H118" s="253"/>
      <c r="I118" s="253"/>
      <c r="J118" s="253"/>
      <c r="K118" s="253"/>
      <c r="L118" s="254"/>
      <c r="M118" s="59" t="s">
        <v>2</v>
      </c>
    </row>
    <row r="119" spans="1:13" ht="16.2" thickBot="1" x14ac:dyDescent="0.35">
      <c r="A119" s="255" t="s">
        <v>41</v>
      </c>
      <c r="B119" s="256"/>
      <c r="C119" s="257" t="s">
        <v>3</v>
      </c>
      <c r="D119" s="258"/>
      <c r="E119" s="258"/>
      <c r="F119" s="259"/>
      <c r="G119" s="260" t="s">
        <v>4</v>
      </c>
      <c r="H119" s="261"/>
      <c r="I119" s="260" t="s">
        <v>5</v>
      </c>
      <c r="J119" s="261"/>
      <c r="K119" s="260" t="s">
        <v>6</v>
      </c>
      <c r="L119" s="261"/>
      <c r="M119" s="61" t="s">
        <v>7</v>
      </c>
    </row>
    <row r="120" spans="1:13" ht="16.2" thickBot="1" x14ac:dyDescent="0.35">
      <c r="A120" s="234" t="s">
        <v>8</v>
      </c>
      <c r="B120" s="262"/>
      <c r="C120" s="62">
        <v>1</v>
      </c>
      <c r="D120" s="62">
        <v>2</v>
      </c>
      <c r="E120" s="62">
        <v>3</v>
      </c>
      <c r="F120" s="60">
        <v>4</v>
      </c>
      <c r="G120" s="63" t="s">
        <v>9</v>
      </c>
      <c r="H120" s="63" t="s">
        <v>10</v>
      </c>
      <c r="I120" s="63" t="s">
        <v>9</v>
      </c>
      <c r="J120" s="63" t="s">
        <v>10</v>
      </c>
      <c r="K120" s="63" t="s">
        <v>9</v>
      </c>
      <c r="L120" s="63" t="s">
        <v>10</v>
      </c>
      <c r="M120" s="61"/>
    </row>
    <row r="121" spans="1:13" ht="16.2" thickBot="1" x14ac:dyDescent="0.35">
      <c r="A121" s="64">
        <v>1</v>
      </c>
      <c r="B121" s="57" t="s">
        <v>81</v>
      </c>
      <c r="C121" s="9"/>
      <c r="D121" s="66">
        <f>H138</f>
        <v>3</v>
      </c>
      <c r="E121" s="66">
        <f>H132</f>
        <v>3</v>
      </c>
      <c r="F121" s="67">
        <f>H128</f>
        <v>3</v>
      </c>
      <c r="G121" s="66">
        <f>SUM(IF(D121=3,1,0),IF(E121=3,1,0),IF(F121=3,1,0))</f>
        <v>3</v>
      </c>
      <c r="H121" s="66">
        <f>SUM(IF(D121&lt;3,1,0),IF(E121&lt;3,1,0),IF(F121&lt;3,1,0))</f>
        <v>0</v>
      </c>
      <c r="I121" s="68">
        <f>SUM(D121,E121,F121)</f>
        <v>9</v>
      </c>
      <c r="J121" s="68">
        <f>SUM(C122,C123,C124)</f>
        <v>1</v>
      </c>
      <c r="K121" s="68"/>
      <c r="L121" s="69"/>
      <c r="M121" s="67">
        <f>SUM(IF(H121=3,4),IF(H121=2,3),IF(H121=1,2),IF(H121=0,1))</f>
        <v>1</v>
      </c>
    </row>
    <row r="122" spans="1:13" ht="16.2" thickBot="1" x14ac:dyDescent="0.35">
      <c r="A122" s="64">
        <v>2</v>
      </c>
      <c r="B122" s="57" t="s">
        <v>82</v>
      </c>
      <c r="C122" s="66">
        <f>H139</f>
        <v>1</v>
      </c>
      <c r="D122" s="9"/>
      <c r="E122" s="66">
        <f>H130</f>
        <v>3</v>
      </c>
      <c r="F122" s="67">
        <f>H134</f>
        <v>3</v>
      </c>
      <c r="G122" s="66">
        <f>SUM(IF(C122=3,1,0),IF(E122=3,1,0),IF(F122=3,1,0))</f>
        <v>2</v>
      </c>
      <c r="H122" s="66">
        <f>SUM(IF(C122&lt;3,1,0),IF(E122&lt;3,1,0),IF(F122&lt;3,1,0))</f>
        <v>1</v>
      </c>
      <c r="I122" s="68">
        <f>SUM(C122,E122,F122)</f>
        <v>7</v>
      </c>
      <c r="J122" s="68">
        <f>SUM(D121,D123,D124)</f>
        <v>3</v>
      </c>
      <c r="K122" s="68"/>
      <c r="L122" s="69"/>
      <c r="M122" s="67">
        <f>SUM(IF(H122=3,4),IF(H122=2,3),IF(H122=1,2),IF(H122=0,1))</f>
        <v>2</v>
      </c>
    </row>
    <row r="123" spans="1:13" ht="16.2" thickBot="1" x14ac:dyDescent="0.35">
      <c r="A123" s="64">
        <v>3</v>
      </c>
      <c r="B123" s="57" t="s">
        <v>83</v>
      </c>
      <c r="C123" s="66">
        <f>H133</f>
        <v>0</v>
      </c>
      <c r="D123" s="66">
        <f>H131</f>
        <v>0</v>
      </c>
      <c r="E123" s="9"/>
      <c r="F123" s="67">
        <f>H136</f>
        <v>0</v>
      </c>
      <c r="G123" s="66">
        <f>SUM(IF(C123=3,1,0),IF(D123=3,1,0),IF(F123=3,1,0))</f>
        <v>0</v>
      </c>
      <c r="H123" s="66">
        <f>SUM(IF(C123&lt;3,1,0),IF(D123&lt;3,1,0),IF(F123&lt;3,1,0))</f>
        <v>3</v>
      </c>
      <c r="I123" s="68">
        <f>SUM(C123,D123,F123)</f>
        <v>0</v>
      </c>
      <c r="J123" s="68">
        <f>SUM(E121,E122,E124)</f>
        <v>9</v>
      </c>
      <c r="K123" s="68"/>
      <c r="L123" s="69"/>
      <c r="M123" s="67">
        <f>SUM(IF(H123=3,4),IF(H123=2,3),IF(H123=1,2),IF(H123=0,1))</f>
        <v>4</v>
      </c>
    </row>
    <row r="124" spans="1:13" ht="16.2" thickBot="1" x14ac:dyDescent="0.35">
      <c r="A124" s="64">
        <v>4</v>
      </c>
      <c r="B124" s="57" t="s">
        <v>84</v>
      </c>
      <c r="C124" s="66">
        <f>H129</f>
        <v>0</v>
      </c>
      <c r="D124" s="66">
        <f>H135</f>
        <v>0</v>
      </c>
      <c r="E124" s="66">
        <f>H137</f>
        <v>3</v>
      </c>
      <c r="F124" s="70"/>
      <c r="G124" s="71">
        <f>SUM(IF(C124=3,1,0),IF(D124=3,1,0),IF(E124=3,1,0))</f>
        <v>1</v>
      </c>
      <c r="H124" s="71">
        <f>SUM(IF(C124&lt;3,1,0),IF(D124&lt;3,1,0),IF(E124&lt;3,1,0))</f>
        <v>2</v>
      </c>
      <c r="I124" s="72">
        <f>SUM(C124,D124,E124)</f>
        <v>3</v>
      </c>
      <c r="J124" s="72">
        <f>SUM(F121,F122,F123)</f>
        <v>6</v>
      </c>
      <c r="K124" s="72"/>
      <c r="L124" s="73"/>
      <c r="M124" s="74">
        <f>SUM(IF(H124=3,4),IF(H124=2,3),IF(H124=1,2),IF(H124=0,1))</f>
        <v>3</v>
      </c>
    </row>
    <row r="127" spans="1:13" ht="16.2" thickBot="1" x14ac:dyDescent="0.35">
      <c r="A127" s="75"/>
      <c r="C127" s="75"/>
      <c r="D127" s="75"/>
    </row>
    <row r="128" spans="1:13" ht="16.8" thickTop="1" thickBot="1" x14ac:dyDescent="0.35">
      <c r="A128" s="76" t="s">
        <v>11</v>
      </c>
      <c r="B128" s="77">
        <v>1</v>
      </c>
      <c r="C128" s="78">
        <v>11</v>
      </c>
      <c r="D128" s="79">
        <v>11</v>
      </c>
      <c r="E128" s="80">
        <v>11</v>
      </c>
      <c r="F128" s="80"/>
      <c r="G128" s="81"/>
      <c r="H128" s="82">
        <f>SUM(IF(C128&gt;C129,1,0),IF(D128&gt;D129,1,0),IF(E128&gt;E129,1,0),IF(F128&gt;F129,1,0),IF(G128&gt;G129,1,0))</f>
        <v>3</v>
      </c>
      <c r="L128" s="83" t="s">
        <v>12</v>
      </c>
      <c r="M128" s="84" t="s">
        <v>13</v>
      </c>
    </row>
    <row r="129" spans="1:15" ht="16.2" thickBot="1" x14ac:dyDescent="0.35">
      <c r="A129" s="85">
        <v>3</v>
      </c>
      <c r="B129" s="86">
        <v>4</v>
      </c>
      <c r="C129" s="87">
        <v>9</v>
      </c>
      <c r="D129" s="88">
        <v>5</v>
      </c>
      <c r="E129" s="88">
        <v>8</v>
      </c>
      <c r="F129" s="88"/>
      <c r="G129" s="89"/>
      <c r="H129" s="90">
        <f>SUM(IF(C129&gt;C128,1,0),IF(D129&gt;D128,1,0),IF(E129&gt;E128,1,0),IF(F129&gt;F128,1,0),IF(G129&gt;G128,1,0))</f>
        <v>0</v>
      </c>
      <c r="L129" s="43" t="s">
        <v>14</v>
      </c>
      <c r="M129" s="35" t="str">
        <f>_xlfn.XLOOKUP(O129,M121:M124,B121:B124)</f>
        <v>Adam Hedderly</v>
      </c>
      <c r="O129">
        <v>1</v>
      </c>
    </row>
    <row r="130" spans="1:15" ht="16.2" thickTop="1" x14ac:dyDescent="0.3">
      <c r="A130" s="91" t="s">
        <v>42</v>
      </c>
      <c r="B130" s="92">
        <v>2</v>
      </c>
      <c r="C130" s="93">
        <v>11</v>
      </c>
      <c r="D130" s="94">
        <v>11</v>
      </c>
      <c r="E130" s="94">
        <v>11</v>
      </c>
      <c r="F130" s="94"/>
      <c r="G130" s="95"/>
      <c r="H130" s="96">
        <f>SUM(IF(C130&gt;C131,1,0),IF(D130&gt;D131,1,0),IF(E130&gt;E131,1,0),IF(F130&gt;F131,1,0),IF(G130&gt;G131,1,0))</f>
        <v>3</v>
      </c>
      <c r="L130" s="42" t="s">
        <v>15</v>
      </c>
      <c r="M130" s="24" t="str">
        <f>_xlfn.XLOOKUP(O130,M121:M124,B121:B124)</f>
        <v>He ming Duan</v>
      </c>
      <c r="O130">
        <v>2</v>
      </c>
    </row>
    <row r="131" spans="1:15" ht="16.2" thickBot="1" x14ac:dyDescent="0.35">
      <c r="A131" s="97">
        <v>1</v>
      </c>
      <c r="B131" s="98">
        <v>3</v>
      </c>
      <c r="C131" s="99">
        <v>8</v>
      </c>
      <c r="D131" s="100">
        <v>3</v>
      </c>
      <c r="E131" s="100">
        <v>9</v>
      </c>
      <c r="F131" s="100"/>
      <c r="G131" s="101"/>
      <c r="H131" s="102">
        <f>SUM(IF(C131&gt;C130,1,0),IF(D131&gt;D130,1,0),IF(E131&gt;E130,1,0),IF(F131&gt;F130,1,0),IF(G131&gt;G130,1,0))</f>
        <v>0</v>
      </c>
      <c r="L131" s="42" t="s">
        <v>16</v>
      </c>
      <c r="M131" s="42" t="str">
        <f>_xlfn.XLOOKUP(O131,M121:M124,B121:B124)</f>
        <v>Erdem Mehmed</v>
      </c>
      <c r="O131">
        <v>3</v>
      </c>
    </row>
    <row r="132" spans="1:15" ht="16.8" thickTop="1" thickBot="1" x14ac:dyDescent="0.35">
      <c r="A132" s="91" t="s">
        <v>42</v>
      </c>
      <c r="B132" s="92">
        <v>1</v>
      </c>
      <c r="C132" s="93">
        <v>11</v>
      </c>
      <c r="D132" s="103">
        <v>13</v>
      </c>
      <c r="E132" s="103">
        <v>11</v>
      </c>
      <c r="F132" s="103"/>
      <c r="G132" s="104"/>
      <c r="H132" s="96">
        <f>SUM(IF(C132&gt;C133,1,0),IF(D132&gt;D133,1,0),IF(E132&gt;E133,1,0),IF(F132&gt;F133,1,0),IF(G132&gt;G133,1,0))</f>
        <v>3</v>
      </c>
      <c r="L132" s="26" t="s">
        <v>43</v>
      </c>
      <c r="M132" s="46" t="str">
        <f>_xlfn.XLOOKUP(O132,M121:M124,B121:B124)</f>
        <v>Haoyun Gong</v>
      </c>
      <c r="O132">
        <v>4</v>
      </c>
    </row>
    <row r="133" spans="1:15" ht="16.2" thickBot="1" x14ac:dyDescent="0.35">
      <c r="A133" s="97">
        <v>4</v>
      </c>
      <c r="B133" s="98">
        <v>3</v>
      </c>
      <c r="C133" s="99">
        <v>6</v>
      </c>
      <c r="D133" s="100">
        <v>11</v>
      </c>
      <c r="E133" s="100">
        <v>6</v>
      </c>
      <c r="F133" s="100"/>
      <c r="G133" s="105"/>
      <c r="H133" s="102">
        <f>SUM(IF(C133&gt;C132,1,0),IF(D133&gt;D132,1,0),IF(E133&gt;E132,1,0),IF(F133&gt;F132,1,0),IF(G133&gt;G132,1,0))</f>
        <v>0</v>
      </c>
    </row>
    <row r="134" spans="1:15" ht="16.2" thickTop="1" x14ac:dyDescent="0.3">
      <c r="A134" s="91" t="s">
        <v>42</v>
      </c>
      <c r="B134" s="92">
        <v>2</v>
      </c>
      <c r="C134" s="106">
        <v>11</v>
      </c>
      <c r="D134" s="103">
        <v>12</v>
      </c>
      <c r="E134" s="103">
        <v>11</v>
      </c>
      <c r="F134" s="103"/>
      <c r="G134" s="104"/>
      <c r="H134" s="96">
        <f>SUM(IF(C134&gt;C135,1,0),IF(D134&gt;D135,1,0),IF(E134&gt;E135,1,0),IF(F134&gt;F135,1,0),IF(G134&gt;G135,1,0))</f>
        <v>3</v>
      </c>
    </row>
    <row r="135" spans="1:15" ht="16.2" thickBot="1" x14ac:dyDescent="0.35">
      <c r="A135" s="97">
        <v>3</v>
      </c>
      <c r="B135" s="98">
        <v>4</v>
      </c>
      <c r="C135" s="99">
        <v>5</v>
      </c>
      <c r="D135" s="100">
        <v>10</v>
      </c>
      <c r="E135" s="100">
        <v>6</v>
      </c>
      <c r="F135" s="100"/>
      <c r="G135" s="105"/>
      <c r="H135" s="102">
        <f>SUM(IF(C135&gt;C134,1,0),IF(D135&gt;D134,1,0),IF(E135&gt;E134,1,0),IF(F135&gt;F134,1,0),IF(G135&gt;G134,1,0))</f>
        <v>0</v>
      </c>
    </row>
    <row r="136" spans="1:15" ht="16.2" thickTop="1" x14ac:dyDescent="0.3">
      <c r="A136" s="91" t="s">
        <v>42</v>
      </c>
      <c r="B136" s="107">
        <v>3</v>
      </c>
      <c r="C136" s="106">
        <v>8</v>
      </c>
      <c r="D136" s="103">
        <v>12</v>
      </c>
      <c r="E136" s="103">
        <v>10</v>
      </c>
      <c r="F136" s="103"/>
      <c r="G136" s="104"/>
      <c r="H136" s="108">
        <f>SUM(IF(C136&gt;C137,1,0),IF(D136&gt;D137,1,0),IF(E136&gt;E137,1,0),IF(F136&gt;F137,1,0),IF(G136&gt;G137,1,0))</f>
        <v>0</v>
      </c>
    </row>
    <row r="137" spans="1:15" ht="16.2" thickBot="1" x14ac:dyDescent="0.35">
      <c r="A137" s="97">
        <v>2</v>
      </c>
      <c r="B137" s="98">
        <v>4</v>
      </c>
      <c r="C137" s="99">
        <v>11</v>
      </c>
      <c r="D137" s="100">
        <v>14</v>
      </c>
      <c r="E137" s="100">
        <v>12</v>
      </c>
      <c r="F137" s="100"/>
      <c r="G137" s="105"/>
      <c r="H137" s="90">
        <f>SUM(IF(C137&gt;C136,1,0),IF(D137&gt;D136,1,0),IF(E137&gt;E136,1,0),IF(F137&gt;F136,1,0),IF(G137&gt;G136,1,0))</f>
        <v>3</v>
      </c>
    </row>
    <row r="138" spans="1:15" ht="16.2" thickTop="1" x14ac:dyDescent="0.3">
      <c r="A138" s="91" t="s">
        <v>42</v>
      </c>
      <c r="B138" s="107">
        <v>1</v>
      </c>
      <c r="C138" s="106">
        <v>14</v>
      </c>
      <c r="D138" s="103">
        <v>12</v>
      </c>
      <c r="E138" s="103">
        <v>11</v>
      </c>
      <c r="F138" s="103">
        <v>11</v>
      </c>
      <c r="G138" s="104"/>
      <c r="H138" s="96">
        <f>SUM(IF(C138&gt;C139,1,0),IF(D138&gt;D139,1,0),IF(E138&gt;E139,1,0),IF(F138&gt;F139,1,0),IF(G138&gt;G139,1,0))</f>
        <v>3</v>
      </c>
    </row>
    <row r="139" spans="1:15" ht="16.2" thickBot="1" x14ac:dyDescent="0.35">
      <c r="A139" s="109">
        <v>4</v>
      </c>
      <c r="B139" s="110">
        <v>2</v>
      </c>
      <c r="C139" s="111">
        <v>12</v>
      </c>
      <c r="D139" s="112">
        <v>10</v>
      </c>
      <c r="E139" s="112">
        <v>13</v>
      </c>
      <c r="F139" s="112">
        <v>8</v>
      </c>
      <c r="H139" s="113">
        <f>SUM(IF(C139&gt;C138,1,0),IF(D139&gt;D138,1,0),IF(E139&gt;E138,1,0),IF(F139&gt;F138,1,0),IF(G139&gt;G138,1,0))</f>
        <v>1</v>
      </c>
    </row>
    <row r="140" spans="1:15" ht="16.2" thickTop="1" x14ac:dyDescent="0.3">
      <c r="A140" s="114"/>
      <c r="B140" s="114"/>
      <c r="C140" s="115"/>
      <c r="D140" s="115"/>
      <c r="E140" s="115"/>
      <c r="F140" s="115"/>
      <c r="G140" s="115"/>
      <c r="H140" s="115"/>
    </row>
    <row r="141" spans="1:15" x14ac:dyDescent="0.3">
      <c r="A141" s="116"/>
      <c r="B141" s="116"/>
    </row>
    <row r="142" spans="1:15" x14ac:dyDescent="0.3">
      <c r="A142" s="116"/>
      <c r="B142" s="116"/>
    </row>
  </sheetData>
  <mergeCells count="91">
    <mergeCell ref="P54:Q54"/>
    <mergeCell ref="AE3:AF4"/>
    <mergeCell ref="P37:Q37"/>
    <mergeCell ref="P52:Q52"/>
    <mergeCell ref="R52:T52"/>
    <mergeCell ref="U52:Z52"/>
    <mergeCell ref="P53:Q53"/>
    <mergeCell ref="R53:T53"/>
    <mergeCell ref="U53:V53"/>
    <mergeCell ref="W53:X53"/>
    <mergeCell ref="Y53:Z53"/>
    <mergeCell ref="P20:Q20"/>
    <mergeCell ref="P35:Q35"/>
    <mergeCell ref="R35:T35"/>
    <mergeCell ref="U35:Z35"/>
    <mergeCell ref="P36:Q36"/>
    <mergeCell ref="R36:T36"/>
    <mergeCell ref="U36:V36"/>
    <mergeCell ref="W36:X36"/>
    <mergeCell ref="Y36:Z36"/>
    <mergeCell ref="P18:Q18"/>
    <mergeCell ref="R18:T18"/>
    <mergeCell ref="U18:Z18"/>
    <mergeCell ref="P19:Q19"/>
    <mergeCell ref="R19:T19"/>
    <mergeCell ref="U19:V19"/>
    <mergeCell ref="W19:X19"/>
    <mergeCell ref="Y19:Z19"/>
    <mergeCell ref="A120:B120"/>
    <mergeCell ref="P1:Q1"/>
    <mergeCell ref="R1:T1"/>
    <mergeCell ref="U1:Z1"/>
    <mergeCell ref="P2:Q2"/>
    <mergeCell ref="R2:T2"/>
    <mergeCell ref="U2:V2"/>
    <mergeCell ref="W2:X2"/>
    <mergeCell ref="Y2:Z2"/>
    <mergeCell ref="P3:Q3"/>
    <mergeCell ref="A95:B95"/>
    <mergeCell ref="A118:B118"/>
    <mergeCell ref="C118:F118"/>
    <mergeCell ref="G118:L118"/>
    <mergeCell ref="A119:B119"/>
    <mergeCell ref="C119:F119"/>
    <mergeCell ref="G119:H119"/>
    <mergeCell ref="I119:J119"/>
    <mergeCell ref="K119:L119"/>
    <mergeCell ref="A70:B70"/>
    <mergeCell ref="A93:B93"/>
    <mergeCell ref="C93:F93"/>
    <mergeCell ref="G93:L93"/>
    <mergeCell ref="A94:B94"/>
    <mergeCell ref="C94:F94"/>
    <mergeCell ref="G94:H94"/>
    <mergeCell ref="I94:J94"/>
    <mergeCell ref="K94:L94"/>
    <mergeCell ref="A45:B45"/>
    <mergeCell ref="A68:B68"/>
    <mergeCell ref="C68:F68"/>
    <mergeCell ref="G68:L68"/>
    <mergeCell ref="A69:B69"/>
    <mergeCell ref="C69:F69"/>
    <mergeCell ref="G69:H69"/>
    <mergeCell ref="I69:J69"/>
    <mergeCell ref="K69:L69"/>
    <mergeCell ref="A20:B20"/>
    <mergeCell ref="A43:B43"/>
    <mergeCell ref="C43:F43"/>
    <mergeCell ref="G43:L43"/>
    <mergeCell ref="A44:B44"/>
    <mergeCell ref="C44:F44"/>
    <mergeCell ref="G44:H44"/>
    <mergeCell ref="I44:J44"/>
    <mergeCell ref="K44:L44"/>
    <mergeCell ref="A3:B3"/>
    <mergeCell ref="A18:B18"/>
    <mergeCell ref="C18:F18"/>
    <mergeCell ref="G18:L18"/>
    <mergeCell ref="A19:B19"/>
    <mergeCell ref="C19:F19"/>
    <mergeCell ref="G19:H19"/>
    <mergeCell ref="I19:J19"/>
    <mergeCell ref="K19:L19"/>
    <mergeCell ref="A1:B1"/>
    <mergeCell ref="C1:E1"/>
    <mergeCell ref="F1:K1"/>
    <mergeCell ref="A2:B2"/>
    <mergeCell ref="C2:E2"/>
    <mergeCell ref="F2:G2"/>
    <mergeCell ref="H2:I2"/>
    <mergeCell ref="J2:K2"/>
  </mergeCells>
  <hyperlinks>
    <hyperlink ref="AE3:AF4" location="Contents!A1" display="Contetns" xr:uid="{05492D75-BAE2-BC4A-9EDA-4F6D4A92E7C0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3B577-51FE-CA43-ABD3-D6D0C81127F3}">
  <sheetPr>
    <tabColor theme="5" tint="0.39997558519241921"/>
  </sheetPr>
  <dimension ref="A1:P50"/>
  <sheetViews>
    <sheetView topLeftCell="A17" workbookViewId="0">
      <selection activeCell="T18" sqref="T18:U19"/>
    </sheetView>
  </sheetViews>
  <sheetFormatPr defaultColWidth="8.796875" defaultRowHeight="13.2" x14ac:dyDescent="0.25"/>
  <cols>
    <col min="1" max="1" width="4.69921875" style="139" customWidth="1"/>
    <col min="2" max="2" width="21.796875" style="139" bestFit="1" customWidth="1"/>
    <col min="3" max="3" width="4.5" style="139" customWidth="1"/>
    <col min="4" max="4" width="21.19921875" style="139" customWidth="1"/>
    <col min="5" max="5" width="4.5" style="139" customWidth="1"/>
    <col min="6" max="6" width="22.296875" style="139" bestFit="1" customWidth="1"/>
    <col min="7" max="7" width="4.5" style="139" customWidth="1"/>
    <col min="8" max="8" width="21.19921875" style="139" customWidth="1"/>
    <col min="9" max="9" width="4.5" style="139" customWidth="1"/>
    <col min="10" max="10" width="21.19921875" style="139" customWidth="1"/>
    <col min="11" max="16384" width="8.796875" style="139"/>
  </cols>
  <sheetData>
    <row r="1" spans="1:10" ht="22.8" x14ac:dyDescent="0.25">
      <c r="A1" s="244" t="s">
        <v>130</v>
      </c>
      <c r="B1" s="244"/>
      <c r="C1" s="244"/>
      <c r="D1" s="244"/>
      <c r="E1" s="244"/>
      <c r="F1" s="244"/>
      <c r="G1" s="244"/>
      <c r="H1" s="244"/>
      <c r="I1" s="244"/>
    </row>
    <row r="2" spans="1:10" ht="13.8" x14ac:dyDescent="0.25">
      <c r="A2" s="140"/>
      <c r="B2" s="140"/>
      <c r="C2" s="141"/>
      <c r="D2" s="142"/>
      <c r="E2" s="143"/>
      <c r="F2" s="144"/>
      <c r="G2" s="141"/>
      <c r="H2" s="145"/>
    </row>
    <row r="3" spans="1:10" x14ac:dyDescent="0.25">
      <c r="D3" s="245" t="s">
        <v>162</v>
      </c>
      <c r="E3" s="245"/>
      <c r="F3" s="245"/>
    </row>
    <row r="5" spans="1:10" ht="13.8" x14ac:dyDescent="0.25">
      <c r="B5" s="146"/>
      <c r="C5" s="147"/>
      <c r="D5" s="146"/>
      <c r="E5" s="147"/>
      <c r="F5" s="146"/>
    </row>
    <row r="6" spans="1:10" ht="15" x14ac:dyDescent="0.25">
      <c r="B6" s="148"/>
      <c r="C6" s="147"/>
      <c r="D6" s="148"/>
      <c r="E6" s="147"/>
      <c r="F6" s="148"/>
      <c r="H6" s="149"/>
    </row>
    <row r="7" spans="1:10" ht="13.8" x14ac:dyDescent="0.25">
      <c r="B7" s="150" t="s">
        <v>131</v>
      </c>
      <c r="C7" s="147"/>
      <c r="D7" s="150" t="s">
        <v>132</v>
      </c>
      <c r="E7" s="147"/>
      <c r="F7" s="150" t="s">
        <v>133</v>
      </c>
      <c r="H7" s="151" t="s">
        <v>134</v>
      </c>
    </row>
    <row r="8" spans="1:10" ht="15" x14ac:dyDescent="0.25">
      <c r="H8" s="149"/>
    </row>
    <row r="9" spans="1:10" ht="15.6" thickBot="1" x14ac:dyDescent="0.3">
      <c r="A9" s="152" t="s">
        <v>136</v>
      </c>
      <c r="B9" s="153" t="str">
        <f>'15B'!AA10</f>
        <v>Aaditya Singh</v>
      </c>
      <c r="C9" s="154"/>
      <c r="D9" s="143"/>
      <c r="E9" s="141"/>
      <c r="F9" s="143"/>
      <c r="G9" s="143"/>
      <c r="H9" s="143"/>
      <c r="I9" s="141"/>
      <c r="J9" s="143"/>
    </row>
    <row r="10" spans="1:10" ht="13.8" x14ac:dyDescent="0.25">
      <c r="B10" s="143"/>
      <c r="C10" s="155"/>
      <c r="D10" s="143"/>
      <c r="E10" s="141"/>
      <c r="F10" s="143"/>
      <c r="G10" s="143"/>
      <c r="H10" s="143"/>
      <c r="I10" s="141"/>
      <c r="J10" s="143"/>
    </row>
    <row r="11" spans="1:10" ht="13.8" x14ac:dyDescent="0.25">
      <c r="B11" s="143"/>
      <c r="C11" s="156"/>
      <c r="D11" s="143"/>
      <c r="E11" s="141"/>
      <c r="F11" s="143"/>
      <c r="G11" s="143"/>
      <c r="H11" s="143"/>
      <c r="I11" s="141"/>
      <c r="J11" s="143"/>
    </row>
    <row r="12" spans="1:10" ht="15.6" thickBot="1" x14ac:dyDescent="0.3">
      <c r="A12" s="143"/>
      <c r="B12" s="157"/>
      <c r="D12" s="158" t="str" cm="1">
        <f t="array" ref="D12:E12">'15BKOSS'!F6:G6</f>
        <v>Aaditya Singh</v>
      </c>
      <c r="E12" s="154">
        <v>0</v>
      </c>
      <c r="F12" s="143"/>
      <c r="G12" s="143"/>
      <c r="H12" s="143"/>
      <c r="I12" s="141"/>
      <c r="J12" s="143"/>
    </row>
    <row r="13" spans="1:10" ht="13.8" x14ac:dyDescent="0.25">
      <c r="A13" s="143"/>
      <c r="B13" s="143"/>
      <c r="C13" s="156"/>
      <c r="D13" s="143"/>
      <c r="E13" s="159"/>
      <c r="F13" s="143"/>
      <c r="G13" s="143"/>
      <c r="H13" s="143"/>
      <c r="I13" s="141"/>
      <c r="J13" s="143"/>
    </row>
    <row r="14" spans="1:10" ht="13.8" x14ac:dyDescent="0.25">
      <c r="A14" s="160"/>
      <c r="B14" s="143"/>
      <c r="C14" s="156"/>
      <c r="D14" s="143"/>
      <c r="E14" s="159"/>
      <c r="F14" s="143"/>
      <c r="G14" s="143"/>
      <c r="H14" s="143"/>
      <c r="I14" s="141"/>
      <c r="J14" s="143"/>
    </row>
    <row r="15" spans="1:10" ht="15.6" thickBot="1" x14ac:dyDescent="0.3">
      <c r="A15" s="149" t="s">
        <v>137</v>
      </c>
      <c r="B15" s="161" t="str">
        <f>'15B'!AA45</f>
        <v>Adam Hedderly</v>
      </c>
      <c r="C15" s="162"/>
      <c r="D15" s="143"/>
      <c r="E15" s="163"/>
      <c r="F15" s="143"/>
      <c r="G15" s="143"/>
      <c r="H15" s="143"/>
      <c r="I15" s="141"/>
      <c r="J15" s="143"/>
    </row>
    <row r="16" spans="1:10" ht="13.8" x14ac:dyDescent="0.25">
      <c r="A16" s="160"/>
      <c r="B16" s="164"/>
      <c r="C16" s="164"/>
      <c r="E16" s="163"/>
      <c r="F16" s="143"/>
      <c r="J16" s="143"/>
    </row>
    <row r="17" spans="1:10" ht="13.8" x14ac:dyDescent="0.25">
      <c r="A17" s="143"/>
      <c r="B17" s="143"/>
      <c r="C17" s="143"/>
      <c r="D17" s="157"/>
      <c r="E17" s="163"/>
      <c r="F17" s="143"/>
      <c r="J17" s="143"/>
    </row>
    <row r="18" spans="1:10" ht="13.8" x14ac:dyDescent="0.25">
      <c r="A18" s="143"/>
      <c r="B18" s="143"/>
      <c r="C18" s="143"/>
      <c r="E18" s="163"/>
      <c r="F18" s="143"/>
      <c r="J18" s="143"/>
    </row>
    <row r="19" spans="1:10" ht="13.8" x14ac:dyDescent="0.25">
      <c r="A19" s="143"/>
      <c r="B19" s="143"/>
      <c r="C19" s="143"/>
      <c r="E19" s="163"/>
      <c r="F19" s="143"/>
      <c r="J19" s="143"/>
    </row>
    <row r="20" spans="1:10" ht="15.6" thickBot="1" x14ac:dyDescent="0.3">
      <c r="A20" s="143" t="s">
        <v>138</v>
      </c>
      <c r="B20" s="153" t="str">
        <f>'15B'!AA28</f>
        <v>Peter Cao</v>
      </c>
      <c r="C20" s="154"/>
      <c r="D20" s="157" t="str">
        <f>IF($F$1=TRUE,B45+1,"")</f>
        <v/>
      </c>
      <c r="F20" s="158" t="str" cm="1">
        <f t="array" ref="F20:G20">'15BKOSS'!Q6:R6</f>
        <v>Christopher Allsop</v>
      </c>
      <c r="G20" s="154">
        <v>0</v>
      </c>
      <c r="H20" s="143"/>
      <c r="J20" s="143"/>
    </row>
    <row r="21" spans="1:10" ht="13.8" x14ac:dyDescent="0.25">
      <c r="A21" s="143"/>
      <c r="B21" s="143"/>
      <c r="C21" s="155"/>
      <c r="D21" s="143"/>
      <c r="E21" s="163"/>
      <c r="F21" s="143"/>
      <c r="G21" s="165"/>
      <c r="H21" s="143"/>
      <c r="J21" s="143"/>
    </row>
    <row r="22" spans="1:10" ht="13.8" x14ac:dyDescent="0.25">
      <c r="A22" s="143"/>
      <c r="B22" s="143"/>
      <c r="C22" s="156"/>
      <c r="D22" s="143"/>
      <c r="E22" s="163"/>
      <c r="F22" s="143"/>
      <c r="G22" s="163"/>
      <c r="H22" s="143"/>
      <c r="J22" s="143"/>
    </row>
    <row r="23" spans="1:10" ht="15.6" thickBot="1" x14ac:dyDescent="0.3">
      <c r="A23" s="143"/>
      <c r="B23" s="157"/>
      <c r="D23" s="158" t="str" cm="1">
        <f t="array" ref="D23:E23">'15BKOSS'!F12:G12</f>
        <v>Christopher Allsop</v>
      </c>
      <c r="E23" s="162">
        <v>0</v>
      </c>
      <c r="F23" s="143"/>
      <c r="G23" s="163"/>
      <c r="H23" s="143"/>
      <c r="J23" s="143"/>
    </row>
    <row r="24" spans="1:10" ht="13.8" x14ac:dyDescent="0.25">
      <c r="A24" s="143"/>
      <c r="B24" s="143"/>
      <c r="C24" s="156"/>
      <c r="D24" s="143"/>
      <c r="E24" s="141"/>
      <c r="F24" s="143"/>
      <c r="G24" s="163"/>
      <c r="H24" s="143"/>
      <c r="J24" s="143"/>
    </row>
    <row r="25" spans="1:10" ht="13.8" x14ac:dyDescent="0.25">
      <c r="A25" s="141"/>
      <c r="B25" s="143"/>
      <c r="C25" s="156"/>
      <c r="D25" s="143"/>
      <c r="E25" s="141"/>
      <c r="F25" s="143"/>
      <c r="G25" s="163"/>
      <c r="H25" s="143"/>
      <c r="J25" s="143"/>
    </row>
    <row r="26" spans="1:10" ht="15.6" thickBot="1" x14ac:dyDescent="0.3">
      <c r="A26" s="149" t="s">
        <v>139</v>
      </c>
      <c r="B26" s="153" t="str">
        <f>'15B'!AA61</f>
        <v>Christopher Allsop</v>
      </c>
      <c r="C26" s="162"/>
      <c r="D26" s="143"/>
      <c r="E26" s="141"/>
      <c r="G26" s="163"/>
      <c r="H26" s="143"/>
      <c r="J26" s="143"/>
    </row>
    <row r="27" spans="1:10" ht="13.8" x14ac:dyDescent="0.25">
      <c r="A27" s="141"/>
      <c r="B27" s="164"/>
      <c r="C27" s="164"/>
      <c r="D27" s="157"/>
      <c r="E27" s="141"/>
      <c r="F27" s="157"/>
      <c r="G27" s="163"/>
      <c r="H27" s="143"/>
      <c r="J27" s="143"/>
    </row>
    <row r="28" spans="1:10" ht="16.2" thickBot="1" x14ac:dyDescent="0.35">
      <c r="A28" s="143"/>
      <c r="B28" s="143"/>
      <c r="C28" s="143"/>
      <c r="D28" s="157"/>
      <c r="E28" s="141"/>
      <c r="F28" s="157" t="str">
        <f>IF($F$1=TRUE,D37+1,"")</f>
        <v/>
      </c>
      <c r="G28" s="163"/>
      <c r="H28" s="166" t="str" cm="1">
        <f t="array" ref="H28:I28">'15BKOSS'!Q19:R19</f>
        <v>Clifford Tan</v>
      </c>
      <c r="I28" s="139">
        <v>0</v>
      </c>
      <c r="J28" s="143"/>
    </row>
    <row r="29" spans="1:10" ht="13.8" x14ac:dyDescent="0.25">
      <c r="A29" s="143"/>
      <c r="B29" s="143"/>
      <c r="C29" s="143"/>
      <c r="D29" s="157"/>
      <c r="E29" s="141"/>
      <c r="F29" s="143"/>
      <c r="G29" s="163"/>
      <c r="H29" s="167"/>
      <c r="J29" s="143"/>
    </row>
    <row r="30" spans="1:10" ht="13.8" x14ac:dyDescent="0.25">
      <c r="A30" s="143"/>
      <c r="B30" s="143"/>
      <c r="C30" s="143"/>
      <c r="D30" s="157"/>
      <c r="E30" s="141"/>
      <c r="G30" s="163"/>
      <c r="H30" s="168" t="s">
        <v>135</v>
      </c>
      <c r="J30" s="143"/>
    </row>
    <row r="31" spans="1:10" ht="15.6" thickBot="1" x14ac:dyDescent="0.3">
      <c r="A31" s="143" t="s">
        <v>140</v>
      </c>
      <c r="B31" s="153" t="str">
        <f>'15B'!AA44</f>
        <v>Karsten Close</v>
      </c>
      <c r="C31" s="154"/>
      <c r="D31" s="143"/>
      <c r="E31" s="141"/>
      <c r="G31" s="169"/>
      <c r="I31" s="141"/>
    </row>
    <row r="32" spans="1:10" ht="13.8" x14ac:dyDescent="0.25">
      <c r="A32" s="143"/>
      <c r="B32" s="143"/>
      <c r="C32" s="163"/>
      <c r="D32" s="143"/>
      <c r="E32" s="141"/>
      <c r="G32" s="169"/>
      <c r="I32" s="141"/>
    </row>
    <row r="33" spans="1:16" ht="13.8" x14ac:dyDescent="0.25">
      <c r="A33" s="143"/>
      <c r="B33" s="143"/>
      <c r="C33" s="163"/>
      <c r="D33" s="143"/>
      <c r="E33" s="141"/>
      <c r="F33" s="143"/>
      <c r="G33" s="163"/>
      <c r="H33" s="143"/>
      <c r="I33" s="141"/>
    </row>
    <row r="34" spans="1:16" ht="15.6" thickBot="1" x14ac:dyDescent="0.3">
      <c r="A34" s="143"/>
      <c r="B34" s="157"/>
      <c r="D34" s="158" t="str" cm="1">
        <f t="array" ref="D34:E34">'15BKOSS'!F18:G18</f>
        <v>Karsten Close</v>
      </c>
      <c r="E34" s="154">
        <v>0</v>
      </c>
      <c r="F34" s="143"/>
      <c r="G34" s="163"/>
      <c r="H34" s="143"/>
      <c r="I34" s="141"/>
    </row>
    <row r="35" spans="1:16" ht="13.8" x14ac:dyDescent="0.25">
      <c r="A35" s="143"/>
      <c r="B35" s="143"/>
      <c r="C35" s="163"/>
      <c r="D35" s="143"/>
      <c r="E35" s="155"/>
      <c r="F35" s="143"/>
      <c r="G35" s="163"/>
      <c r="H35" s="143"/>
      <c r="I35" s="141"/>
    </row>
    <row r="36" spans="1:16" ht="13.8" x14ac:dyDescent="0.25">
      <c r="A36" s="141"/>
      <c r="B36" s="143"/>
      <c r="C36" s="163"/>
      <c r="D36" s="143"/>
      <c r="E36" s="159"/>
      <c r="F36" s="143"/>
      <c r="G36" s="163"/>
      <c r="H36" s="143"/>
      <c r="I36" s="141"/>
    </row>
    <row r="37" spans="1:16" ht="15.6" thickBot="1" x14ac:dyDescent="0.3">
      <c r="A37" s="149" t="s">
        <v>141</v>
      </c>
      <c r="B37" s="153" t="str">
        <f>'15B'!AA11</f>
        <v>Caleb Jiang</v>
      </c>
      <c r="C37" s="162"/>
      <c r="D37" s="157" t="str">
        <f>IF($F$1=TRUE,D20+1,"")</f>
        <v/>
      </c>
      <c r="E37" s="169"/>
      <c r="F37" s="158" t="str" cm="1">
        <f t="array" ref="F37:G37">'15BKOSS'!Q12:R12</f>
        <v>Clifford Tan</v>
      </c>
      <c r="G37" s="162">
        <v>0</v>
      </c>
      <c r="H37" s="157"/>
      <c r="I37" s="141"/>
      <c r="J37" s="143"/>
    </row>
    <row r="38" spans="1:16" ht="13.8" x14ac:dyDescent="0.25">
      <c r="A38" s="141"/>
      <c r="B38" s="164"/>
      <c r="C38" s="164"/>
      <c r="D38" s="157"/>
      <c r="E38" s="169"/>
      <c r="F38" s="143"/>
      <c r="G38" s="143"/>
      <c r="H38" s="157"/>
      <c r="I38" s="141"/>
      <c r="J38" s="143"/>
    </row>
    <row r="39" spans="1:16" ht="13.8" x14ac:dyDescent="0.25">
      <c r="A39" s="143"/>
      <c r="B39" s="143"/>
      <c r="C39" s="143"/>
      <c r="D39" s="157"/>
      <c r="E39" s="169"/>
      <c r="F39" s="143"/>
      <c r="G39" s="143"/>
      <c r="H39" s="157"/>
      <c r="I39" s="141"/>
      <c r="J39" s="143"/>
    </row>
    <row r="40" spans="1:16" ht="13.8" x14ac:dyDescent="0.25">
      <c r="A40" s="143"/>
      <c r="B40" s="143"/>
      <c r="C40" s="143"/>
      <c r="D40" s="143"/>
      <c r="E40" s="163"/>
      <c r="F40" s="143"/>
      <c r="I40" s="170"/>
      <c r="J40" s="143"/>
      <c r="O40" s="143"/>
      <c r="P40" s="143"/>
    </row>
    <row r="41" spans="1:16" ht="13.8" x14ac:dyDescent="0.25">
      <c r="A41" s="141"/>
      <c r="B41" s="143"/>
      <c r="C41" s="143"/>
      <c r="D41" s="157"/>
      <c r="E41" s="163"/>
      <c r="F41" s="143"/>
      <c r="G41" s="143"/>
      <c r="I41" s="170"/>
      <c r="J41" s="143"/>
      <c r="O41" s="143"/>
      <c r="P41" s="143"/>
    </row>
    <row r="42" spans="1:16" ht="15.6" thickBot="1" x14ac:dyDescent="0.3">
      <c r="A42" s="143" t="s">
        <v>142</v>
      </c>
      <c r="B42" s="153" t="str">
        <f>'15B'!AA62</f>
        <v>Toby Caldwell</v>
      </c>
      <c r="C42" s="154"/>
      <c r="D42" s="143"/>
      <c r="E42" s="163"/>
      <c r="F42" s="143"/>
      <c r="G42" s="143"/>
      <c r="I42" s="141"/>
      <c r="J42" s="143"/>
      <c r="O42" s="143"/>
      <c r="P42" s="143"/>
    </row>
    <row r="43" spans="1:16" ht="13.8" x14ac:dyDescent="0.25">
      <c r="A43" s="141"/>
      <c r="B43" s="143"/>
      <c r="C43" s="163"/>
      <c r="D43" s="143"/>
      <c r="E43" s="163"/>
      <c r="F43" s="143"/>
      <c r="G43" s="143"/>
      <c r="I43" s="141"/>
      <c r="J43" s="143"/>
      <c r="O43" s="143"/>
      <c r="P43" s="143"/>
    </row>
    <row r="44" spans="1:16" ht="13.8" x14ac:dyDescent="0.25">
      <c r="A44" s="143"/>
      <c r="B44" s="143"/>
      <c r="C44" s="163"/>
      <c r="D44" s="143"/>
      <c r="E44" s="163"/>
      <c r="F44" s="143"/>
      <c r="G44" s="143"/>
      <c r="I44" s="141"/>
      <c r="J44" s="143"/>
      <c r="O44" s="143"/>
      <c r="P44" s="143"/>
    </row>
    <row r="45" spans="1:16" ht="15.6" thickBot="1" x14ac:dyDescent="0.3">
      <c r="A45" s="143"/>
      <c r="B45" s="157"/>
      <c r="D45" s="158" t="str" cm="1">
        <f t="array" ref="D45:E45">'15BKOSS'!F24:G24</f>
        <v>Clifford Tan</v>
      </c>
      <c r="E45" s="162">
        <v>0</v>
      </c>
      <c r="F45" s="143"/>
      <c r="G45" s="171"/>
      <c r="H45" s="149"/>
      <c r="I45" s="143"/>
      <c r="J45" s="143"/>
    </row>
    <row r="46" spans="1:16" ht="13.8" x14ac:dyDescent="0.25">
      <c r="A46" s="143"/>
      <c r="B46" s="143"/>
      <c r="C46" s="163"/>
      <c r="D46" s="143"/>
      <c r="E46" s="141"/>
      <c r="F46" s="143"/>
      <c r="J46" s="172"/>
    </row>
    <row r="47" spans="1:16" ht="13.8" x14ac:dyDescent="0.25">
      <c r="A47" s="160"/>
      <c r="B47" s="143"/>
      <c r="C47" s="163"/>
      <c r="D47" s="143"/>
      <c r="E47" s="141"/>
      <c r="J47" s="143"/>
    </row>
    <row r="48" spans="1:16" ht="15.6" thickBot="1" x14ac:dyDescent="0.3">
      <c r="A48" s="149" t="s">
        <v>143</v>
      </c>
      <c r="B48" s="161" t="str">
        <f>'15B'!AA27</f>
        <v>Clifford Tan</v>
      </c>
      <c r="C48" s="162"/>
      <c r="D48" s="143"/>
      <c r="E48" s="141"/>
      <c r="J48" s="143"/>
    </row>
    <row r="49" spans="1:9" ht="13.8" x14ac:dyDescent="0.25">
      <c r="A49" s="160"/>
      <c r="B49" s="164"/>
      <c r="C49" s="141"/>
      <c r="D49" s="143"/>
      <c r="E49" s="141"/>
      <c r="H49" s="143"/>
      <c r="I49" s="171"/>
    </row>
    <row r="50" spans="1:9" ht="13.8" x14ac:dyDescent="0.25">
      <c r="A50" s="143"/>
      <c r="B50" s="143"/>
      <c r="C50" s="141"/>
      <c r="D50" s="143"/>
      <c r="E50" s="141"/>
      <c r="F50" s="143"/>
    </row>
  </sheetData>
  <mergeCells count="2">
    <mergeCell ref="A1:I1"/>
    <mergeCell ref="D3:F3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B5637-5253-CB4C-B37B-1E20135856EB}">
  <sheetPr>
    <tabColor theme="5" tint="0.39997558519241921"/>
  </sheetPr>
  <dimension ref="A2:R24"/>
  <sheetViews>
    <sheetView workbookViewId="0">
      <selection activeCell="T18" sqref="T18:U19"/>
    </sheetView>
  </sheetViews>
  <sheetFormatPr defaultColWidth="11.19921875" defaultRowHeight="15.6" x14ac:dyDescent="0.3"/>
  <cols>
    <col min="8" max="8" width="10.5" customWidth="1"/>
    <col min="9" max="9" width="6.296875" hidden="1" customWidth="1"/>
  </cols>
  <sheetData>
    <row r="2" spans="1:18" ht="16.2" thickBot="1" x14ac:dyDescent="0.35"/>
    <row r="3" spans="1:18" ht="16.2" thickBot="1" x14ac:dyDescent="0.35">
      <c r="A3" s="119" t="s">
        <v>121</v>
      </c>
      <c r="B3" s="120">
        <v>1</v>
      </c>
      <c r="C3" s="121">
        <v>2</v>
      </c>
      <c r="D3" s="121">
        <v>3</v>
      </c>
      <c r="E3" s="122">
        <v>4</v>
      </c>
      <c r="F3" s="119">
        <v>5</v>
      </c>
      <c r="G3" s="83" t="s">
        <v>122</v>
      </c>
      <c r="H3" s="123"/>
      <c r="L3" s="119" t="s">
        <v>123</v>
      </c>
      <c r="M3" s="120">
        <v>1</v>
      </c>
      <c r="N3" s="121">
        <v>2</v>
      </c>
      <c r="O3" s="121">
        <v>3</v>
      </c>
      <c r="P3" s="122">
        <v>4</v>
      </c>
      <c r="Q3" s="119">
        <v>5</v>
      </c>
      <c r="R3" s="83" t="s">
        <v>122</v>
      </c>
    </row>
    <row r="4" spans="1:18" ht="16.2" thickBot="1" x14ac:dyDescent="0.35">
      <c r="A4" s="124" t="str">
        <f>'15BKO'!B9</f>
        <v>Aaditya Singh</v>
      </c>
      <c r="B4" s="125">
        <v>11</v>
      </c>
      <c r="C4" s="126">
        <v>11</v>
      </c>
      <c r="D4" s="126">
        <v>11</v>
      </c>
      <c r="E4" s="126"/>
      <c r="F4" s="127"/>
      <c r="G4" s="128">
        <f>SUM(IF(B4&gt;B5,1,0),IF(C4&gt;C5,1,0),IF(D4&gt;D5,1,0),IF(E4&gt;E5,1,0),IF(F4&gt;F5,1,0))</f>
        <v>3</v>
      </c>
      <c r="H4" s="123"/>
      <c r="L4" s="124" t="str">
        <f>F6</f>
        <v>Aaditya Singh</v>
      </c>
      <c r="M4" s="125">
        <v>8</v>
      </c>
      <c r="N4" s="126">
        <v>7</v>
      </c>
      <c r="O4" s="126">
        <v>9</v>
      </c>
      <c r="P4" s="126"/>
      <c r="Q4" s="127"/>
      <c r="R4" s="128">
        <f>SUM(IF(M4&gt;M5,1,0),IF(N4&gt;N5,1,0),IF(O4&gt;O5,1,0),IF(P4&gt;P5,1,0),IF(Q4&gt;Q5,1,0))</f>
        <v>0</v>
      </c>
    </row>
    <row r="5" spans="1:18" ht="16.8" thickTop="1" thickBot="1" x14ac:dyDescent="0.35">
      <c r="A5" s="129" t="str">
        <f>'15BKO'!B15</f>
        <v>Adam Hedderly</v>
      </c>
      <c r="B5" s="130">
        <v>2</v>
      </c>
      <c r="C5" s="131">
        <v>6</v>
      </c>
      <c r="D5" s="131">
        <v>6</v>
      </c>
      <c r="E5" s="131"/>
      <c r="F5" s="132"/>
      <c r="G5" s="26">
        <f>SUM(IF(B5&gt;B4,1,0),IF(C5&gt;C4,1,0),IF(D5&gt;D4,1,0),IF(E5&gt;E4,1,0),IF(F5&gt;F4,1,0))</f>
        <v>0</v>
      </c>
      <c r="H5" s="123"/>
      <c r="L5" s="129" t="str">
        <f>F12</f>
        <v>Christopher Allsop</v>
      </c>
      <c r="M5" s="130">
        <v>11</v>
      </c>
      <c r="N5" s="131">
        <v>11</v>
      </c>
      <c r="O5" s="131">
        <v>11</v>
      </c>
      <c r="P5" s="131"/>
      <c r="Q5" s="132"/>
      <c r="R5" s="26">
        <f>SUM(IF(M5&gt;M4,1,0),IF(N5&gt;N4,1,0),IF(O5&gt;O4,1,0),IF(P5&gt;P4,1,0),IF(Q5&gt;Q4,1,0))</f>
        <v>3</v>
      </c>
    </row>
    <row r="6" spans="1:18" ht="16.2" thickBot="1" x14ac:dyDescent="0.35">
      <c r="A6" s="237"/>
      <c r="B6" s="237"/>
      <c r="C6" s="237"/>
      <c r="D6" s="238"/>
      <c r="E6" s="133" t="s">
        <v>124</v>
      </c>
      <c r="F6" s="239" t="str">
        <f>_xlfn.XLOOKUP(I12,G4:G5,A4:A5)</f>
        <v>Aaditya Singh</v>
      </c>
      <c r="G6" s="240"/>
      <c r="H6" s="123"/>
      <c r="L6" s="237"/>
      <c r="M6" s="237"/>
      <c r="N6" s="237"/>
      <c r="O6" s="238"/>
      <c r="P6" s="133" t="s">
        <v>124</v>
      </c>
      <c r="Q6" s="239" t="str">
        <f>_xlfn.XLOOKUP(I12,R4:R5,L4:L5,)</f>
        <v>Christopher Allsop</v>
      </c>
      <c r="R6" s="240"/>
    </row>
    <row r="8" spans="1:18" ht="16.2" thickBot="1" x14ac:dyDescent="0.35"/>
    <row r="9" spans="1:18" ht="16.2" thickBot="1" x14ac:dyDescent="0.35">
      <c r="A9" s="119" t="s">
        <v>125</v>
      </c>
      <c r="B9" s="120">
        <v>1</v>
      </c>
      <c r="C9" s="121">
        <v>2</v>
      </c>
      <c r="D9" s="121">
        <v>3</v>
      </c>
      <c r="E9" s="121">
        <v>4</v>
      </c>
      <c r="F9" s="119">
        <v>5</v>
      </c>
      <c r="G9" s="83" t="s">
        <v>122</v>
      </c>
      <c r="L9" s="119" t="s">
        <v>126</v>
      </c>
      <c r="M9" s="120">
        <v>1</v>
      </c>
      <c r="N9" s="121">
        <v>2</v>
      </c>
      <c r="O9" s="121">
        <v>3</v>
      </c>
      <c r="P9" s="122">
        <v>4</v>
      </c>
      <c r="Q9" s="119">
        <v>5</v>
      </c>
      <c r="R9" s="83" t="s">
        <v>122</v>
      </c>
    </row>
    <row r="10" spans="1:18" ht="16.2" thickBot="1" x14ac:dyDescent="0.35">
      <c r="A10" s="127" t="str">
        <f>'15BKO'!B20</f>
        <v>Peter Cao</v>
      </c>
      <c r="B10" s="134">
        <v>4</v>
      </c>
      <c r="C10" s="126">
        <v>5</v>
      </c>
      <c r="D10" s="126">
        <v>4</v>
      </c>
      <c r="E10" s="126"/>
      <c r="F10" s="124"/>
      <c r="G10" s="135">
        <f>SUM(IF(B10&gt;B11,1,0),IF(C10&gt;C11,1,0),IF(D10&gt;D11,1,0),IF(E10&gt;E11,1,0),IF(F10&gt;F11,1,0))</f>
        <v>0</v>
      </c>
      <c r="L10" s="124" t="str">
        <f>F18</f>
        <v>Karsten Close</v>
      </c>
      <c r="M10" s="125">
        <v>6</v>
      </c>
      <c r="N10" s="126">
        <v>7</v>
      </c>
      <c r="O10" s="126">
        <v>7</v>
      </c>
      <c r="P10" s="126"/>
      <c r="Q10" s="127"/>
      <c r="R10" s="128">
        <f>SUM(IF(M10&gt;M11,1,0),IF(N10&gt;N11,1,0),IF(O10&gt;O11,1,0),IF(P10&gt;P11,1,0),IF(Q10&gt;Q11,1,0))</f>
        <v>0</v>
      </c>
    </row>
    <row r="11" spans="1:18" ht="16.8" thickTop="1" thickBot="1" x14ac:dyDescent="0.35">
      <c r="A11" s="129" t="str">
        <f>'15BKO'!B26</f>
        <v>Christopher Allsop</v>
      </c>
      <c r="B11" s="130">
        <v>11</v>
      </c>
      <c r="C11" s="131">
        <v>11</v>
      </c>
      <c r="D11" s="131">
        <v>11</v>
      </c>
      <c r="E11" s="131"/>
      <c r="F11" s="136"/>
      <c r="G11" s="24">
        <f>SUM(IF(B11&gt;B10,1,0),IF(C11&gt;C10,1,0),IF(D11&gt;D10,1,0),IF(E11&gt;E10,1,0),IF(F11&gt;F10,1,0))</f>
        <v>3</v>
      </c>
      <c r="L11" s="129" t="str">
        <f>F24</f>
        <v>Clifford Tan</v>
      </c>
      <c r="M11" s="130">
        <v>11</v>
      </c>
      <c r="N11" s="131">
        <v>11</v>
      </c>
      <c r="O11" s="131">
        <v>11</v>
      </c>
      <c r="P11" s="131"/>
      <c r="Q11" s="132"/>
      <c r="R11" s="26">
        <f>SUM(IF(M11&gt;M10,1,0),IF(N11&gt;N10,1,0),IF(O11&gt;O10,1,0),IF(P11&gt;P10,1,0),IF(Q11&gt;Q10,1,0))</f>
        <v>3</v>
      </c>
    </row>
    <row r="12" spans="1:18" ht="16.2" thickBot="1" x14ac:dyDescent="0.35">
      <c r="A12" s="237"/>
      <c r="B12" s="237"/>
      <c r="C12" s="237"/>
      <c r="D12" s="238"/>
      <c r="E12" s="133" t="s">
        <v>124</v>
      </c>
      <c r="F12" s="241" t="str">
        <f>_xlfn.XLOOKUP(I12,G10:G11,A10:A11)</f>
        <v>Christopher Allsop</v>
      </c>
      <c r="G12" s="242"/>
      <c r="I12">
        <v>3</v>
      </c>
      <c r="L12" s="237"/>
      <c r="M12" s="237"/>
      <c r="N12" s="237"/>
      <c r="O12" s="238"/>
      <c r="P12" s="133" t="s">
        <v>124</v>
      </c>
      <c r="Q12" s="239" t="str">
        <f>_xlfn.XLOOKUP(I12,R10:R11,L10:L11)</f>
        <v>Clifford Tan</v>
      </c>
      <c r="R12" s="240"/>
    </row>
    <row r="14" spans="1:18" ht="16.2" thickBot="1" x14ac:dyDescent="0.35">
      <c r="G14" s="15"/>
    </row>
    <row r="15" spans="1:18" ht="16.2" thickBot="1" x14ac:dyDescent="0.35">
      <c r="A15" s="119" t="s">
        <v>127</v>
      </c>
      <c r="B15" s="120">
        <v>1</v>
      </c>
      <c r="C15" s="121">
        <v>2</v>
      </c>
      <c r="D15" s="121">
        <v>3</v>
      </c>
      <c r="E15" s="121">
        <v>4</v>
      </c>
      <c r="F15" s="119">
        <v>5</v>
      </c>
      <c r="G15" s="25" t="s">
        <v>122</v>
      </c>
    </row>
    <row r="16" spans="1:18" ht="16.2" thickBot="1" x14ac:dyDescent="0.35">
      <c r="A16" s="124" t="str">
        <f>'15BKO'!B31</f>
        <v>Karsten Close</v>
      </c>
      <c r="B16" s="125">
        <v>11</v>
      </c>
      <c r="C16" s="126">
        <v>11</v>
      </c>
      <c r="D16" s="126">
        <v>11</v>
      </c>
      <c r="E16" s="126"/>
      <c r="F16" s="124"/>
      <c r="G16" s="135">
        <f>SUM(IF(B16&gt;B17,1,0),IF(C16&gt;C17,1,0),IF(D16&gt;D17,1,0),IF(E16&gt;E17,1,0),IF(F16&gt;F17,1,0))</f>
        <v>3</v>
      </c>
      <c r="L16" s="119" t="s">
        <v>128</v>
      </c>
      <c r="M16" s="120">
        <v>1</v>
      </c>
      <c r="N16" s="121">
        <v>2</v>
      </c>
      <c r="O16" s="121">
        <v>3</v>
      </c>
      <c r="P16" s="122">
        <v>4</v>
      </c>
      <c r="Q16" s="119">
        <v>5</v>
      </c>
      <c r="R16" s="83" t="s">
        <v>122</v>
      </c>
    </row>
    <row r="17" spans="1:18" ht="16.8" thickTop="1" thickBot="1" x14ac:dyDescent="0.35">
      <c r="A17" s="137" t="str">
        <f>'15BKO'!B37</f>
        <v>Caleb Jiang</v>
      </c>
      <c r="B17" s="138">
        <v>4</v>
      </c>
      <c r="C17" s="131">
        <v>5</v>
      </c>
      <c r="D17" s="131">
        <v>9</v>
      </c>
      <c r="E17" s="131"/>
      <c r="F17" s="136"/>
      <c r="G17" s="24">
        <f>SUM(IF(B17&gt;B16,1,0),IF(C17&gt;C16,1,0),IF(D17&gt;D16,1,0),IF(E17&gt;E16,1,0),IF(F17&gt;F16,1,0))</f>
        <v>0</v>
      </c>
      <c r="L17" s="124" t="str">
        <f>Q6</f>
        <v>Christopher Allsop</v>
      </c>
      <c r="M17" s="125">
        <v>6</v>
      </c>
      <c r="N17" s="126">
        <v>4</v>
      </c>
      <c r="O17" s="126">
        <v>11</v>
      </c>
      <c r="P17" s="126">
        <v>11</v>
      </c>
      <c r="Q17" s="127">
        <v>7</v>
      </c>
      <c r="R17" s="128">
        <f>SUM(IF(M17&gt;M18,1,0),IF(N17&gt;N18,1,0),IF(O17&gt;O18,1,0),IF(P17&gt;P18,1,0),IF(Q17&gt;Q18,1,0))</f>
        <v>2</v>
      </c>
    </row>
    <row r="18" spans="1:18" ht="16.2" thickBot="1" x14ac:dyDescent="0.35">
      <c r="A18" s="237"/>
      <c r="B18" s="237"/>
      <c r="C18" s="237"/>
      <c r="D18" s="238"/>
      <c r="E18" s="133" t="s">
        <v>124</v>
      </c>
      <c r="F18" s="241" t="str">
        <f>_xlfn.XLOOKUP(I12,G16:G17,A16:A17)</f>
        <v>Karsten Close</v>
      </c>
      <c r="G18" s="242"/>
      <c r="L18" s="129" t="str">
        <f>Q12</f>
        <v>Clifford Tan</v>
      </c>
      <c r="M18" s="130">
        <v>11</v>
      </c>
      <c r="N18" s="131">
        <v>11</v>
      </c>
      <c r="O18" s="131">
        <v>9</v>
      </c>
      <c r="P18" s="131">
        <v>9</v>
      </c>
      <c r="Q18" s="132">
        <v>11</v>
      </c>
      <c r="R18" s="26">
        <f>SUM(IF(M18&gt;M17,1,0),IF(N18&gt;N17,1,0),IF(O18&gt;O17,1,0),IF(P18&gt;P17,1,0),IF(Q18&gt;Q17,1,0))</f>
        <v>3</v>
      </c>
    </row>
    <row r="19" spans="1:18" ht="16.2" thickBot="1" x14ac:dyDescent="0.35">
      <c r="L19" s="237"/>
      <c r="M19" s="237"/>
      <c r="N19" s="237"/>
      <c r="O19" s="238"/>
      <c r="P19" s="133" t="s">
        <v>124</v>
      </c>
      <c r="Q19" s="239" t="str">
        <f>_xlfn.XLOOKUP(I12,R17:R18,L17:L18)</f>
        <v>Clifford Tan</v>
      </c>
      <c r="R19" s="240"/>
    </row>
    <row r="20" spans="1:18" ht="16.2" thickBot="1" x14ac:dyDescent="0.35"/>
    <row r="21" spans="1:18" ht="16.2" thickBot="1" x14ac:dyDescent="0.35">
      <c r="A21" s="119" t="s">
        <v>129</v>
      </c>
      <c r="B21" s="120">
        <v>1</v>
      </c>
      <c r="C21" s="121">
        <v>2</v>
      </c>
      <c r="D21" s="121">
        <v>3</v>
      </c>
      <c r="E21" s="121">
        <v>4</v>
      </c>
      <c r="F21" s="119">
        <v>5</v>
      </c>
      <c r="G21" s="83" t="s">
        <v>122</v>
      </c>
      <c r="N21" s="243" t="s">
        <v>186</v>
      </c>
      <c r="O21" s="243"/>
    </row>
    <row r="22" spans="1:18" ht="16.2" thickBot="1" x14ac:dyDescent="0.35">
      <c r="A22" s="124" t="str">
        <f>'15BKO'!B42</f>
        <v>Toby Caldwell</v>
      </c>
      <c r="B22" s="125">
        <v>5</v>
      </c>
      <c r="C22" s="126">
        <v>9</v>
      </c>
      <c r="D22" s="126">
        <v>11</v>
      </c>
      <c r="E22" s="126">
        <v>11</v>
      </c>
      <c r="F22" s="124"/>
      <c r="G22" s="135">
        <f>SUM(IF(B22&gt;B23,1,0),IF(C22&gt;C23,1,0),IF(D22&gt;D23,1,0),IF(E22&gt;E23,1,0),IF(F22&gt;F23,1,0))</f>
        <v>1</v>
      </c>
      <c r="N22" s="243"/>
      <c r="O22" s="243"/>
    </row>
    <row r="23" spans="1:18" ht="16.8" thickTop="1" thickBot="1" x14ac:dyDescent="0.35">
      <c r="A23" s="137" t="str">
        <f>'15BKO'!B48</f>
        <v>Clifford Tan</v>
      </c>
      <c r="B23" s="138">
        <v>11</v>
      </c>
      <c r="C23" s="131">
        <v>11</v>
      </c>
      <c r="D23" s="131">
        <v>7</v>
      </c>
      <c r="E23" s="131">
        <v>13</v>
      </c>
      <c r="F23" s="132"/>
      <c r="G23" s="24">
        <f>SUM(IF(B23&gt;B22,1,0),IF(C23&gt;C22,1,0),IF(D23&gt;D22,1,0),IF(E23&gt;E22,1,0),IF(F23&gt;F22,1,0))</f>
        <v>3</v>
      </c>
    </row>
    <row r="24" spans="1:18" ht="16.2" thickBot="1" x14ac:dyDescent="0.35">
      <c r="A24" s="237"/>
      <c r="B24" s="237"/>
      <c r="C24" s="237"/>
      <c r="D24" s="238"/>
      <c r="E24" s="133" t="s">
        <v>124</v>
      </c>
      <c r="F24" s="241" t="str">
        <f>_xlfn.XLOOKUP(I12,G22:G23,A22:A23)</f>
        <v>Clifford Tan</v>
      </c>
      <c r="G24" s="242"/>
    </row>
  </sheetData>
  <mergeCells count="15">
    <mergeCell ref="A18:D18"/>
    <mergeCell ref="F18:G18"/>
    <mergeCell ref="L19:O19"/>
    <mergeCell ref="Q19:R19"/>
    <mergeCell ref="A24:D24"/>
    <mergeCell ref="F24:G24"/>
    <mergeCell ref="N21:O22"/>
    <mergeCell ref="A6:D6"/>
    <mergeCell ref="F6:G6"/>
    <mergeCell ref="L6:O6"/>
    <mergeCell ref="Q6:R6"/>
    <mergeCell ref="A12:D12"/>
    <mergeCell ref="F12:G12"/>
    <mergeCell ref="L12:O12"/>
    <mergeCell ref="Q12:R12"/>
  </mergeCells>
  <hyperlinks>
    <hyperlink ref="N21:O22" location="Contents!A1" display="Contents " xr:uid="{FF879B5B-EE9A-7246-A7D0-4AA2038CB621}"/>
  </hyperlinks>
  <pageMargins left="0.7" right="0.7" top="0.75" bottom="0.75" header="0.3" footer="0.3"/>
  <pageSetup paperSize="9" orientation="portrait" horizontalDpi="0" verticalDpi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31E86-0675-0B4E-85A8-09673EE90DED}">
  <sheetPr>
    <tabColor theme="5" tint="0.39997558519241921"/>
  </sheetPr>
  <dimension ref="A1:R53"/>
  <sheetViews>
    <sheetView topLeftCell="A17" zoomScale="82" workbookViewId="0">
      <selection activeCell="T18" sqref="T18:U19"/>
    </sheetView>
  </sheetViews>
  <sheetFormatPr defaultColWidth="8.796875" defaultRowHeight="13.2" x14ac:dyDescent="0.25"/>
  <cols>
    <col min="1" max="1" width="4.5" style="139" customWidth="1"/>
    <col min="2" max="2" width="19.5" style="139" customWidth="1"/>
    <col min="3" max="3" width="4.69921875" style="139" customWidth="1"/>
    <col min="4" max="4" width="21.796875" style="139" bestFit="1" customWidth="1"/>
    <col min="5" max="5" width="4.5" style="139" customWidth="1"/>
    <col min="6" max="6" width="21.19921875" style="139" customWidth="1"/>
    <col min="7" max="7" width="4.5" style="139" customWidth="1"/>
    <col min="8" max="8" width="22.296875" style="139" bestFit="1" customWidth="1"/>
    <col min="9" max="9" width="4.5" style="139" customWidth="1"/>
    <col min="10" max="10" width="21.19921875" style="139" customWidth="1"/>
    <col min="11" max="11" width="4.5" style="139" customWidth="1"/>
    <col min="12" max="12" width="21.19921875" style="139" customWidth="1"/>
    <col min="13" max="16384" width="8.796875" style="139"/>
  </cols>
  <sheetData>
    <row r="1" spans="1:14" ht="22.8" x14ac:dyDescent="0.25">
      <c r="A1" s="244" t="s">
        <v>130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</row>
    <row r="2" spans="1:14" ht="13.8" x14ac:dyDescent="0.25">
      <c r="C2" s="140"/>
      <c r="D2" s="140"/>
      <c r="E2" s="141"/>
      <c r="F2" s="142"/>
      <c r="G2" s="143"/>
      <c r="H2" s="144"/>
      <c r="I2" s="141"/>
      <c r="J2" s="145"/>
    </row>
    <row r="3" spans="1:14" ht="13.8" x14ac:dyDescent="0.25">
      <c r="C3" s="140"/>
      <c r="D3" s="140"/>
      <c r="E3" s="174"/>
      <c r="F3" s="175" t="s">
        <v>170</v>
      </c>
      <c r="G3" s="176"/>
      <c r="H3" s="144"/>
      <c r="I3" s="141"/>
      <c r="J3" s="145"/>
    </row>
    <row r="4" spans="1:14" ht="15" x14ac:dyDescent="0.25">
      <c r="D4" s="148"/>
      <c r="E4" s="147"/>
      <c r="F4" s="148"/>
      <c r="G4" s="147"/>
      <c r="H4" s="148"/>
      <c r="J4" s="149"/>
    </row>
    <row r="5" spans="1:14" ht="13.8" x14ac:dyDescent="0.25">
      <c r="B5" s="150" t="s">
        <v>168</v>
      </c>
      <c r="D5" s="150" t="s">
        <v>131</v>
      </c>
      <c r="E5" s="147"/>
      <c r="F5" s="150" t="s">
        <v>132</v>
      </c>
      <c r="G5" s="147"/>
      <c r="H5" s="150" t="s">
        <v>133</v>
      </c>
      <c r="J5" s="151" t="s">
        <v>134</v>
      </c>
      <c r="M5" s="243" t="s">
        <v>264</v>
      </c>
      <c r="N5" s="243"/>
    </row>
    <row r="6" spans="1:14" ht="13.8" x14ac:dyDescent="0.25">
      <c r="D6" s="177"/>
      <c r="E6" s="147"/>
      <c r="F6" s="177"/>
      <c r="G6" s="147"/>
      <c r="H6" s="177"/>
      <c r="J6" s="178"/>
      <c r="M6" s="243"/>
      <c r="N6" s="243"/>
    </row>
    <row r="7" spans="1:14" ht="14.4" thickBot="1" x14ac:dyDescent="0.3">
      <c r="B7" s="179"/>
      <c r="C7" s="179"/>
      <c r="D7" s="177"/>
      <c r="E7" s="147"/>
      <c r="F7" s="177"/>
      <c r="G7" s="147"/>
      <c r="H7" s="177"/>
      <c r="J7" s="178"/>
    </row>
    <row r="8" spans="1:14" ht="15" x14ac:dyDescent="0.25">
      <c r="C8" s="180"/>
      <c r="J8" s="149"/>
    </row>
    <row r="9" spans="1:14" ht="15.6" thickBot="1" x14ac:dyDescent="0.3">
      <c r="B9" s="181">
        <v>1</v>
      </c>
      <c r="C9" s="182" t="s">
        <v>145</v>
      </c>
      <c r="D9" s="153" t="str">
        <f>'15B'!L12</f>
        <v>Jay Forde</v>
      </c>
      <c r="E9" s="154"/>
      <c r="F9" s="143"/>
      <c r="G9" s="141"/>
      <c r="H9" s="143"/>
      <c r="I9" s="143"/>
      <c r="J9" s="143"/>
      <c r="K9" s="141"/>
      <c r="L9" s="143"/>
    </row>
    <row r="10" spans="1:14" ht="13.8" x14ac:dyDescent="0.25">
      <c r="C10" s="180"/>
      <c r="D10" s="143"/>
      <c r="E10" s="155"/>
      <c r="F10" s="143"/>
      <c r="G10" s="141"/>
      <c r="H10" s="143"/>
      <c r="I10" s="143"/>
      <c r="J10" s="143"/>
      <c r="K10" s="141"/>
      <c r="L10" s="143"/>
    </row>
    <row r="11" spans="1:14" ht="14.4" thickBot="1" x14ac:dyDescent="0.3">
      <c r="B11" s="179"/>
      <c r="C11" s="183"/>
      <c r="D11" s="143"/>
      <c r="E11" s="156"/>
      <c r="F11" s="143"/>
      <c r="G11" s="141"/>
      <c r="H11" s="143"/>
      <c r="I11" s="143"/>
      <c r="J11" s="143"/>
      <c r="K11" s="141"/>
      <c r="L11" s="143"/>
    </row>
    <row r="12" spans="1:14" ht="15.6" thickBot="1" x14ac:dyDescent="0.3">
      <c r="C12" s="143"/>
      <c r="D12" s="157"/>
      <c r="F12" s="158" t="str" cm="1">
        <f t="array" ref="F12:G12">'15BCONSS'!Q6:R6</f>
        <v>Albert Radkin</v>
      </c>
      <c r="G12" s="154">
        <v>0</v>
      </c>
      <c r="H12" s="143"/>
      <c r="I12" s="143"/>
      <c r="J12" s="143"/>
      <c r="K12" s="141"/>
      <c r="L12" s="143"/>
    </row>
    <row r="13" spans="1:14" ht="14.4" thickBot="1" x14ac:dyDescent="0.3">
      <c r="A13" s="139" t="s">
        <v>156</v>
      </c>
      <c r="B13" s="179" t="str">
        <f>'15B'!M32</f>
        <v>Matthew Bailie</v>
      </c>
      <c r="C13" s="184"/>
      <c r="D13" s="143"/>
      <c r="E13" s="156"/>
      <c r="F13" s="143"/>
      <c r="G13" s="159"/>
      <c r="H13" s="143"/>
      <c r="I13" s="143"/>
      <c r="J13" s="143"/>
      <c r="K13" s="141"/>
      <c r="L13" s="143"/>
    </row>
    <row r="14" spans="1:14" ht="13.8" x14ac:dyDescent="0.25">
      <c r="C14" s="185"/>
      <c r="D14" s="143"/>
      <c r="E14" s="156"/>
      <c r="F14" s="143"/>
      <c r="G14" s="159"/>
      <c r="H14" s="143"/>
      <c r="I14" s="143"/>
      <c r="J14" s="143"/>
      <c r="K14" s="141"/>
      <c r="L14" s="143"/>
    </row>
    <row r="15" spans="1:14" ht="15.6" thickBot="1" x14ac:dyDescent="0.3">
      <c r="B15" s="181">
        <v>2</v>
      </c>
      <c r="C15" s="186"/>
      <c r="D15" s="161" t="str" cm="1">
        <f t="array" ref="D15:E15">'15BCONSS'!F12:G12</f>
        <v>Albert Radkin</v>
      </c>
      <c r="E15" s="162">
        <v>0</v>
      </c>
      <c r="F15" s="143"/>
      <c r="G15" s="163"/>
      <c r="H15" s="143"/>
      <c r="I15" s="143"/>
      <c r="J15" s="143"/>
      <c r="K15" s="141"/>
      <c r="L15" s="143"/>
    </row>
    <row r="16" spans="1:14" ht="13.8" x14ac:dyDescent="0.25">
      <c r="C16" s="187"/>
      <c r="D16" s="164"/>
      <c r="E16" s="164"/>
      <c r="G16" s="163"/>
      <c r="H16" s="143"/>
      <c r="L16" s="143"/>
    </row>
    <row r="17" spans="1:12" ht="14.4" thickBot="1" x14ac:dyDescent="0.3">
      <c r="A17" s="139" t="s">
        <v>181</v>
      </c>
      <c r="B17" s="179" t="str">
        <f>'15B'!M57</f>
        <v>Albert Radkin</v>
      </c>
      <c r="C17" s="188"/>
      <c r="D17" s="143"/>
      <c r="E17" s="143"/>
      <c r="F17" s="157"/>
      <c r="G17" s="163"/>
      <c r="H17" s="143"/>
      <c r="L17" s="143"/>
    </row>
    <row r="18" spans="1:12" ht="13.8" x14ac:dyDescent="0.25">
      <c r="B18" s="189"/>
      <c r="C18" s="190"/>
      <c r="D18" s="143"/>
      <c r="E18" s="143"/>
      <c r="F18" s="157"/>
      <c r="G18" s="163"/>
      <c r="H18" s="143"/>
      <c r="L18" s="143"/>
    </row>
    <row r="19" spans="1:12" ht="14.4" thickBot="1" x14ac:dyDescent="0.3">
      <c r="B19" s="179"/>
      <c r="C19" s="184"/>
      <c r="D19" s="143"/>
      <c r="E19" s="143"/>
      <c r="G19" s="163"/>
      <c r="H19" s="143"/>
      <c r="L19" s="143"/>
    </row>
    <row r="20" spans="1:12" ht="13.8" x14ac:dyDescent="0.25">
      <c r="C20" s="191"/>
      <c r="D20" s="143"/>
      <c r="E20" s="143"/>
      <c r="G20" s="163"/>
      <c r="H20" s="143"/>
      <c r="L20" s="143"/>
    </row>
    <row r="21" spans="1:12" ht="15.6" thickBot="1" x14ac:dyDescent="0.3">
      <c r="B21" s="181">
        <v>3</v>
      </c>
      <c r="C21" s="191" t="s">
        <v>146</v>
      </c>
      <c r="D21" s="153" t="str">
        <f>'15B'!M131</f>
        <v>Erdem Mehmed</v>
      </c>
      <c r="E21" s="154"/>
      <c r="F21" s="157" t="str">
        <f>IF($H$1=TRUE,D48+1,"")</f>
        <v/>
      </c>
      <c r="H21" s="158" t="str" cm="1">
        <f t="array" ref="H21:I21">'15BCONSS'!AA6:AB6</f>
        <v xml:space="preserve">Andrew Low </v>
      </c>
      <c r="I21" s="154">
        <v>0</v>
      </c>
      <c r="J21" s="143"/>
      <c r="L21" s="143"/>
    </row>
    <row r="22" spans="1:12" ht="13.8" x14ac:dyDescent="0.25">
      <c r="C22" s="191"/>
      <c r="D22" s="143"/>
      <c r="E22" s="155"/>
      <c r="F22" s="143"/>
      <c r="G22" s="163"/>
      <c r="H22" s="143"/>
      <c r="I22" s="165"/>
      <c r="J22" s="143"/>
      <c r="L22" s="143"/>
    </row>
    <row r="23" spans="1:12" ht="14.4" thickBot="1" x14ac:dyDescent="0.3">
      <c r="B23" s="179"/>
      <c r="C23" s="188"/>
      <c r="D23" s="143"/>
      <c r="E23" s="156"/>
      <c r="F23" s="143"/>
      <c r="G23" s="163"/>
      <c r="H23" s="143"/>
      <c r="I23" s="163"/>
      <c r="J23" s="143"/>
      <c r="L23" s="143"/>
    </row>
    <row r="24" spans="1:12" ht="15.6" thickBot="1" x14ac:dyDescent="0.3">
      <c r="C24" s="143"/>
      <c r="D24" s="157"/>
      <c r="F24" s="158" t="str" cm="1">
        <f t="array" ref="F24:G24">'15BCONSS'!Q12:R12</f>
        <v xml:space="preserve">Andrew Low </v>
      </c>
      <c r="G24" s="162">
        <v>0</v>
      </c>
      <c r="H24" s="143"/>
      <c r="I24" s="163"/>
      <c r="J24" s="143"/>
      <c r="L24" s="143"/>
    </row>
    <row r="25" spans="1:12" ht="14.4" thickBot="1" x14ac:dyDescent="0.3">
      <c r="A25" s="139" t="s">
        <v>182</v>
      </c>
      <c r="B25" s="179" t="str">
        <f>'15B'!M107</f>
        <v>Pau de Riquer</v>
      </c>
      <c r="C25" s="184"/>
      <c r="D25" s="143"/>
      <c r="E25" s="156"/>
      <c r="F25" s="143"/>
      <c r="G25" s="141"/>
      <c r="H25" s="143"/>
      <c r="I25" s="163"/>
      <c r="J25" s="143"/>
      <c r="L25" s="143"/>
    </row>
    <row r="26" spans="1:12" ht="13.8" x14ac:dyDescent="0.25">
      <c r="C26" s="192"/>
      <c r="D26" s="143"/>
      <c r="E26" s="156"/>
      <c r="F26" s="143"/>
      <c r="G26" s="141"/>
      <c r="H26" s="143"/>
      <c r="I26" s="163"/>
      <c r="J26" s="143"/>
      <c r="L26" s="143"/>
    </row>
    <row r="27" spans="1:12" ht="15.6" thickBot="1" x14ac:dyDescent="0.3">
      <c r="B27" s="181">
        <v>4</v>
      </c>
      <c r="C27" s="193"/>
      <c r="D27" s="153" t="str" cm="1">
        <f t="array" ref="D27:E27">'15BCONSS'!F24:G24</f>
        <v xml:space="preserve">Andrew Low </v>
      </c>
      <c r="E27" s="162">
        <v>0</v>
      </c>
      <c r="F27" s="143"/>
      <c r="G27" s="141"/>
      <c r="I27" s="163"/>
      <c r="J27" s="143"/>
      <c r="L27" s="143"/>
    </row>
    <row r="28" spans="1:12" ht="13.8" x14ac:dyDescent="0.25">
      <c r="C28" s="192"/>
      <c r="D28" s="164"/>
      <c r="E28" s="164"/>
      <c r="F28" s="157"/>
      <c r="G28" s="141"/>
      <c r="H28" s="157"/>
      <c r="I28" s="163"/>
      <c r="J28" s="143"/>
      <c r="L28" s="143"/>
    </row>
    <row r="29" spans="1:12" ht="16.2" thickBot="1" x14ac:dyDescent="0.35">
      <c r="A29" s="139" t="s">
        <v>183</v>
      </c>
      <c r="B29" s="179" t="str">
        <f>'15B'!M82</f>
        <v>Oisin O hOgain</v>
      </c>
      <c r="C29" s="188"/>
      <c r="D29" s="143"/>
      <c r="E29" s="143"/>
      <c r="F29" s="157"/>
      <c r="G29" s="141"/>
      <c r="H29" s="157" t="str">
        <f>IF($H$1=TRUE,F39+1,"")</f>
        <v/>
      </c>
      <c r="I29" s="163"/>
      <c r="J29" s="166" t="str" cm="1">
        <f t="array" ref="J29:K29">'15BCONSS'!AA19:AB19</f>
        <v xml:space="preserve">Andrew Low </v>
      </c>
      <c r="K29" s="139">
        <v>0</v>
      </c>
      <c r="L29" s="143"/>
    </row>
    <row r="30" spans="1:12" ht="15.6" x14ac:dyDescent="0.3">
      <c r="B30" s="189"/>
      <c r="C30" s="190"/>
      <c r="D30" s="143"/>
      <c r="E30" s="143"/>
      <c r="F30" s="157"/>
      <c r="G30" s="141"/>
      <c r="H30" s="157"/>
      <c r="I30" s="163"/>
      <c r="J30" s="194"/>
      <c r="L30" s="143"/>
    </row>
    <row r="31" spans="1:12" ht="14.4" thickBot="1" x14ac:dyDescent="0.3">
      <c r="B31" s="179"/>
      <c r="C31" s="184"/>
      <c r="D31" s="143"/>
      <c r="E31" s="143"/>
      <c r="F31" s="157"/>
      <c r="G31" s="141"/>
      <c r="H31" s="143"/>
      <c r="I31" s="163"/>
      <c r="J31" s="168" t="s">
        <v>169</v>
      </c>
      <c r="L31" s="143"/>
    </row>
    <row r="32" spans="1:12" ht="13.8" x14ac:dyDescent="0.25">
      <c r="C32" s="191"/>
      <c r="D32" s="143"/>
      <c r="E32" s="143"/>
      <c r="F32" s="157"/>
      <c r="G32" s="141"/>
      <c r="I32" s="163"/>
      <c r="J32" s="143"/>
      <c r="L32" s="143"/>
    </row>
    <row r="33" spans="1:18" ht="15.6" thickBot="1" x14ac:dyDescent="0.3">
      <c r="B33" s="181">
        <v>5</v>
      </c>
      <c r="C33" s="191" t="s">
        <v>148</v>
      </c>
      <c r="D33" s="153" t="str">
        <f>'15B'!M56</f>
        <v>Luke Ferris</v>
      </c>
      <c r="E33" s="154"/>
      <c r="F33" s="143"/>
      <c r="G33" s="141"/>
      <c r="I33" s="169"/>
      <c r="K33" s="141"/>
    </row>
    <row r="34" spans="1:18" ht="13.8" x14ac:dyDescent="0.25">
      <c r="C34" s="191"/>
      <c r="D34" s="143"/>
      <c r="E34" s="163"/>
      <c r="F34" s="143"/>
      <c r="G34" s="141"/>
      <c r="I34" s="169"/>
      <c r="K34" s="141"/>
    </row>
    <row r="35" spans="1:18" ht="14.4" thickBot="1" x14ac:dyDescent="0.3">
      <c r="B35" s="179"/>
      <c r="C35" s="188"/>
      <c r="D35" s="143"/>
      <c r="E35" s="163"/>
      <c r="F35" s="143"/>
      <c r="G35" s="141"/>
      <c r="H35" s="143"/>
      <c r="I35" s="163"/>
      <c r="J35" s="143"/>
      <c r="K35" s="141"/>
    </row>
    <row r="36" spans="1:18" ht="15.6" thickBot="1" x14ac:dyDescent="0.3">
      <c r="C36" s="143"/>
      <c r="D36" s="157"/>
      <c r="F36" s="158" t="str" cm="1">
        <f t="array" ref="F36:G36">'15BCONSS'!Q18:R18</f>
        <v>Luke Ferris</v>
      </c>
      <c r="G36" s="154">
        <v>0</v>
      </c>
      <c r="H36" s="143"/>
      <c r="I36" s="163"/>
      <c r="J36" s="143"/>
      <c r="K36" s="141"/>
    </row>
    <row r="37" spans="1:18" ht="14.4" thickBot="1" x14ac:dyDescent="0.3">
      <c r="B37" s="179"/>
      <c r="C37" s="143"/>
      <c r="D37" s="143"/>
      <c r="E37" s="163"/>
      <c r="F37" s="143"/>
      <c r="G37" s="155"/>
      <c r="H37" s="143"/>
      <c r="I37" s="163"/>
      <c r="J37" s="143"/>
      <c r="K37" s="141"/>
    </row>
    <row r="38" spans="1:18" ht="13.8" x14ac:dyDescent="0.25">
      <c r="C38" s="195"/>
      <c r="D38" s="143"/>
      <c r="E38" s="163"/>
      <c r="F38" s="143"/>
      <c r="G38" s="159"/>
      <c r="H38" s="143"/>
      <c r="I38" s="163"/>
      <c r="J38" s="143"/>
      <c r="K38" s="141"/>
    </row>
    <row r="39" spans="1:18" ht="15.6" thickBot="1" x14ac:dyDescent="0.3">
      <c r="B39" s="181">
        <v>6</v>
      </c>
      <c r="C39" s="193" t="s">
        <v>149</v>
      </c>
      <c r="D39" s="153" t="str">
        <f>'15B'!M106</f>
        <v>Issac Huang</v>
      </c>
      <c r="E39" s="162"/>
      <c r="F39" s="157" t="str">
        <f>IF($H$1=TRUE,F21+1,"")</f>
        <v/>
      </c>
      <c r="G39" s="169"/>
      <c r="H39" s="158" t="str" cm="1">
        <f t="array" ref="H39:I39">'15BCONSS'!AA12:AB12</f>
        <v>Luke Ferris</v>
      </c>
      <c r="I39" s="162">
        <v>0</v>
      </c>
      <c r="J39" s="157"/>
      <c r="K39" s="141"/>
      <c r="L39" s="143"/>
    </row>
    <row r="40" spans="1:18" ht="13.8" x14ac:dyDescent="0.25">
      <c r="C40" s="192"/>
      <c r="D40" s="164"/>
      <c r="E40" s="164"/>
      <c r="F40" s="157"/>
      <c r="G40" s="169"/>
      <c r="H40" s="143"/>
      <c r="I40" s="143"/>
      <c r="J40" s="157"/>
      <c r="K40" s="141"/>
      <c r="L40" s="143"/>
    </row>
    <row r="41" spans="1:18" ht="14.4" thickBot="1" x14ac:dyDescent="0.3">
      <c r="B41" s="179"/>
      <c r="C41" s="188"/>
      <c r="D41" s="143"/>
      <c r="E41" s="143"/>
      <c r="F41" s="157"/>
      <c r="G41" s="169"/>
      <c r="H41" s="143"/>
      <c r="I41" s="143"/>
      <c r="J41" s="157"/>
      <c r="K41" s="141"/>
      <c r="L41" s="143"/>
    </row>
    <row r="42" spans="1:18" ht="13.8" x14ac:dyDescent="0.25">
      <c r="B42" s="189"/>
      <c r="C42" s="190"/>
      <c r="D42" s="143"/>
      <c r="E42" s="143"/>
      <c r="F42" s="157"/>
      <c r="G42" s="169"/>
      <c r="H42" s="143"/>
      <c r="I42" s="143"/>
      <c r="J42" s="157"/>
      <c r="K42" s="141"/>
      <c r="L42" s="143"/>
    </row>
    <row r="43" spans="1:18" ht="14.4" thickBot="1" x14ac:dyDescent="0.3">
      <c r="A43" s="139" t="s">
        <v>184</v>
      </c>
      <c r="B43" s="179" t="str">
        <f>'15B'!M132</f>
        <v>Haoyun Gong</v>
      </c>
      <c r="C43" s="184"/>
      <c r="D43" s="143"/>
      <c r="E43" s="143"/>
      <c r="F43" s="143"/>
      <c r="G43" s="163"/>
      <c r="H43" s="143"/>
      <c r="K43" s="170"/>
      <c r="L43" s="143"/>
      <c r="Q43" s="143"/>
      <c r="R43" s="143"/>
    </row>
    <row r="44" spans="1:18" ht="13.8" x14ac:dyDescent="0.25">
      <c r="C44" s="192"/>
      <c r="D44" s="143"/>
      <c r="E44" s="143"/>
      <c r="F44" s="157"/>
      <c r="G44" s="163"/>
      <c r="H44" s="143"/>
      <c r="I44" s="143"/>
      <c r="K44" s="170"/>
      <c r="L44" s="143"/>
      <c r="Q44" s="143"/>
      <c r="R44" s="143"/>
    </row>
    <row r="45" spans="1:18" ht="15.6" thickBot="1" x14ac:dyDescent="0.3">
      <c r="B45" s="181">
        <v>7</v>
      </c>
      <c r="C45" s="191"/>
      <c r="D45" s="153" t="str" cm="1">
        <f t="array" ref="D45:E45">'15BCONSS'!F42:G42</f>
        <v>Haoyun Gong</v>
      </c>
      <c r="E45" s="154">
        <v>0</v>
      </c>
      <c r="F45" s="143"/>
      <c r="G45" s="163"/>
      <c r="H45" s="143"/>
      <c r="I45" s="143"/>
      <c r="K45" s="141"/>
      <c r="L45" s="143"/>
      <c r="Q45" s="143"/>
      <c r="R45" s="143"/>
    </row>
    <row r="46" spans="1:18" ht="13.8" x14ac:dyDescent="0.25">
      <c r="C46" s="192"/>
      <c r="D46" s="143"/>
      <c r="E46" s="163"/>
      <c r="F46" s="143"/>
      <c r="G46" s="163"/>
      <c r="H46" s="143"/>
      <c r="I46" s="143"/>
      <c r="K46" s="141"/>
      <c r="L46" s="143"/>
      <c r="Q46" s="143"/>
      <c r="R46" s="143"/>
    </row>
    <row r="47" spans="1:18" ht="14.4" thickBot="1" x14ac:dyDescent="0.3">
      <c r="A47" s="139" t="s">
        <v>183</v>
      </c>
      <c r="B47" s="179" t="str">
        <f>'15B'!M82</f>
        <v>Oisin O hOgain</v>
      </c>
      <c r="C47" s="188"/>
      <c r="D47" s="143"/>
      <c r="E47" s="163"/>
      <c r="F47" s="143"/>
      <c r="G47" s="163"/>
      <c r="H47" s="143"/>
      <c r="I47" s="143"/>
      <c r="K47" s="141"/>
      <c r="L47" s="143"/>
      <c r="Q47" s="143"/>
      <c r="R47" s="143"/>
    </row>
    <row r="48" spans="1:18" ht="15.6" thickBot="1" x14ac:dyDescent="0.3">
      <c r="C48" s="143"/>
      <c r="D48" s="157"/>
      <c r="F48" s="158" t="str" cm="1">
        <f t="array" ref="F48:G48">'15BCONSS'!Q24:R24</f>
        <v>Kevin O'Callaghan</v>
      </c>
      <c r="G48" s="162">
        <v>0</v>
      </c>
      <c r="H48" s="143"/>
      <c r="I48" s="171"/>
      <c r="J48" s="149"/>
      <c r="K48" s="143"/>
      <c r="L48" s="143"/>
    </row>
    <row r="49" spans="2:12" ht="14.4" thickBot="1" x14ac:dyDescent="0.3">
      <c r="B49" s="179"/>
      <c r="C49" s="184"/>
      <c r="D49" s="143"/>
      <c r="E49" s="163"/>
      <c r="F49" s="143"/>
      <c r="G49" s="141"/>
      <c r="H49" s="143"/>
      <c r="L49" s="172"/>
    </row>
    <row r="50" spans="2:12" ht="13.8" x14ac:dyDescent="0.25">
      <c r="C50" s="185"/>
      <c r="D50" s="143"/>
      <c r="E50" s="163"/>
      <c r="F50" s="143"/>
      <c r="G50" s="141"/>
      <c r="L50" s="143"/>
    </row>
    <row r="51" spans="2:12" ht="15.6" thickBot="1" x14ac:dyDescent="0.3">
      <c r="B51" s="181">
        <v>8</v>
      </c>
      <c r="C51" s="186" t="s">
        <v>150</v>
      </c>
      <c r="D51" s="161" t="str">
        <f>'15B'!M31</f>
        <v>Kevin O'Callaghan</v>
      </c>
      <c r="E51" s="162"/>
      <c r="F51" s="143"/>
      <c r="G51" s="141"/>
      <c r="L51" s="143"/>
    </row>
    <row r="52" spans="2:12" ht="13.8" x14ac:dyDescent="0.25">
      <c r="C52" s="187"/>
      <c r="D52" s="164"/>
      <c r="E52" s="141"/>
      <c r="F52" s="143"/>
      <c r="G52" s="141"/>
      <c r="J52" s="143"/>
      <c r="K52" s="171"/>
    </row>
    <row r="53" spans="2:12" ht="14.4" thickBot="1" x14ac:dyDescent="0.3">
      <c r="B53" s="179"/>
      <c r="C53" s="188"/>
      <c r="D53" s="143"/>
      <c r="E53" s="141"/>
      <c r="F53" s="143"/>
      <c r="G53" s="141"/>
      <c r="H53" s="143"/>
    </row>
  </sheetData>
  <mergeCells count="2">
    <mergeCell ref="A1:K1"/>
    <mergeCell ref="M5:N6"/>
  </mergeCells>
  <hyperlinks>
    <hyperlink ref="M5:N6" location="Contents!A1" display="Contents" xr:uid="{26A9CB5E-C86B-DC43-99F7-BE6C20B860BE}"/>
  </hyperlink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B5C0B-9BB8-5E4D-8912-61D09E5CE5DA}">
  <sheetPr>
    <tabColor theme="5" tint="0.39997558519241921"/>
  </sheetPr>
  <dimension ref="A2:AB48"/>
  <sheetViews>
    <sheetView topLeftCell="G1" zoomScale="89" workbookViewId="0">
      <selection activeCell="T18" sqref="T18:U19"/>
    </sheetView>
  </sheetViews>
  <sheetFormatPr defaultColWidth="11.19921875" defaultRowHeight="15.6" x14ac:dyDescent="0.3"/>
  <cols>
    <col min="1" max="1" width="17.19921875" customWidth="1"/>
    <col min="8" max="8" width="0" hidden="1" customWidth="1"/>
    <col min="12" max="12" width="21.796875" customWidth="1"/>
    <col min="22" max="22" width="22" customWidth="1"/>
  </cols>
  <sheetData>
    <row r="2" spans="1:28" ht="16.2" thickBot="1" x14ac:dyDescent="0.35"/>
    <row r="3" spans="1:28" ht="16.2" thickBot="1" x14ac:dyDescent="0.35">
      <c r="A3" s="119" t="s">
        <v>173</v>
      </c>
      <c r="B3" s="120">
        <v>1</v>
      </c>
      <c r="C3" s="121">
        <v>2</v>
      </c>
      <c r="D3" s="121">
        <v>3</v>
      </c>
      <c r="E3" s="122">
        <v>4</v>
      </c>
      <c r="F3" s="119">
        <v>5</v>
      </c>
      <c r="G3" s="83" t="s">
        <v>122</v>
      </c>
      <c r="L3" s="119" t="s">
        <v>121</v>
      </c>
      <c r="M3" s="120">
        <v>1</v>
      </c>
      <c r="N3" s="121">
        <v>2</v>
      </c>
      <c r="O3" s="121">
        <v>3</v>
      </c>
      <c r="P3" s="122">
        <v>4</v>
      </c>
      <c r="Q3" s="119">
        <v>5</v>
      </c>
      <c r="R3" s="83" t="s">
        <v>122</v>
      </c>
      <c r="S3" s="123"/>
      <c r="V3" s="119" t="s">
        <v>123</v>
      </c>
      <c r="W3" s="120">
        <v>1</v>
      </c>
      <c r="X3" s="121">
        <v>2</v>
      </c>
      <c r="Y3" s="121">
        <v>3</v>
      </c>
      <c r="Z3" s="122">
        <v>4</v>
      </c>
      <c r="AA3" s="119">
        <v>5</v>
      </c>
      <c r="AB3" s="83" t="s">
        <v>122</v>
      </c>
    </row>
    <row r="4" spans="1:28" ht="16.2" thickBot="1" x14ac:dyDescent="0.35">
      <c r="A4" s="124"/>
      <c r="B4" s="125"/>
      <c r="C4" s="126"/>
      <c r="D4" s="126"/>
      <c r="E4" s="126"/>
      <c r="F4" s="127"/>
      <c r="G4" s="128">
        <f>SUM(IF(B4&gt;B5,1,0),IF(C4&gt;C5,1,0),IF(D4&gt;D5,1,0),IF(E4&gt;E5,1,0),IF(F4&gt;F5,1,0))</f>
        <v>0</v>
      </c>
      <c r="L4" s="124" t="str">
        <f>'15BCONKO'!D9</f>
        <v>Jay Forde</v>
      </c>
      <c r="M4" s="125">
        <v>11</v>
      </c>
      <c r="N4" s="126">
        <v>3</v>
      </c>
      <c r="O4" s="126">
        <v>7</v>
      </c>
      <c r="P4" s="126">
        <v>4</v>
      </c>
      <c r="Q4" s="127"/>
      <c r="R4" s="128">
        <f>SUM(IF(M4&gt;M5,1,0),IF(N4&gt;N5,1,0),IF(O4&gt;O5,1,0),IF(P4&gt;P5,1,0),IF(Q4&gt;Q5,1,0))</f>
        <v>1</v>
      </c>
      <c r="S4" s="123"/>
      <c r="V4" s="124" t="str">
        <f>Q6</f>
        <v>Albert Radkin</v>
      </c>
      <c r="W4" s="125">
        <v>10</v>
      </c>
      <c r="X4" s="126">
        <v>11</v>
      </c>
      <c r="Y4" s="126">
        <v>7</v>
      </c>
      <c r="Z4" s="126">
        <v>8</v>
      </c>
      <c r="AA4" s="127"/>
      <c r="AB4" s="128">
        <f>SUM(IF(W4&gt;W5,1,0),IF(X4&gt;X5,1,0),IF(Y4&gt;Y5,1,0),IF(Z4&gt;Z5,1,0),IF(AA4&gt;AA5,1,0))</f>
        <v>1</v>
      </c>
    </row>
    <row r="5" spans="1:28" ht="16.8" thickTop="1" thickBot="1" x14ac:dyDescent="0.35">
      <c r="A5" s="129"/>
      <c r="B5" s="130"/>
      <c r="C5" s="131"/>
      <c r="D5" s="131"/>
      <c r="E5" s="131"/>
      <c r="F5" s="132"/>
      <c r="G5" s="26">
        <f>SUM(IF(B5&gt;B4,1,0),IF(C5&gt;C4,1,0),IF(D5&gt;D4,1,0),IF(E5&gt;E4,1,0),IF(F5&gt;F4,1,0))</f>
        <v>0</v>
      </c>
      <c r="L5" s="129" t="str">
        <f>F12</f>
        <v>Albert Radkin</v>
      </c>
      <c r="M5" s="130">
        <v>9</v>
      </c>
      <c r="N5" s="131">
        <v>11</v>
      </c>
      <c r="O5" s="131">
        <v>11</v>
      </c>
      <c r="P5" s="131">
        <v>11</v>
      </c>
      <c r="Q5" s="132"/>
      <c r="R5" s="26">
        <f>SUM(IF(M5&gt;M4,1,0),IF(N5&gt;N4,1,0),IF(O5&gt;O4,1,0),IF(P5&gt;P4,1,0),IF(Q5&gt;Q4,1,0))</f>
        <v>3</v>
      </c>
      <c r="S5" s="123"/>
      <c r="V5" s="129" t="str">
        <f>Q12</f>
        <v xml:space="preserve">Andrew Low </v>
      </c>
      <c r="W5" s="130">
        <v>12</v>
      </c>
      <c r="X5" s="131">
        <v>6</v>
      </c>
      <c r="Y5" s="131">
        <v>11</v>
      </c>
      <c r="Z5" s="131">
        <v>11</v>
      </c>
      <c r="AA5" s="132"/>
      <c r="AB5" s="26">
        <f>SUM(IF(W5&gt;W4,1,0),IF(X5&gt;X4,1,0),IF(Y5&gt;Y4,1,0),IF(Z5&gt;Z4,1,0),IF(AA5&gt;AA4,1,0))</f>
        <v>3</v>
      </c>
    </row>
    <row r="6" spans="1:28" ht="16.2" thickBot="1" x14ac:dyDescent="0.35">
      <c r="A6" s="263"/>
      <c r="B6" s="237"/>
      <c r="C6" s="237"/>
      <c r="D6" s="238"/>
      <c r="E6" s="133" t="s">
        <v>124</v>
      </c>
      <c r="F6" s="239" t="e">
        <f>_xlfn.XLOOKUP(H6,G4:G5,A4:A5)</f>
        <v>#N/A</v>
      </c>
      <c r="G6" s="240"/>
      <c r="H6" s="173">
        <v>3</v>
      </c>
      <c r="L6" s="237"/>
      <c r="M6" s="237"/>
      <c r="N6" s="237"/>
      <c r="O6" s="238"/>
      <c r="P6" s="133" t="s">
        <v>124</v>
      </c>
      <c r="Q6" s="239" t="str">
        <f>_xlfn.XLOOKUP(H6,R4:R5,L4:L5)</f>
        <v>Albert Radkin</v>
      </c>
      <c r="R6" s="240"/>
      <c r="S6" s="123"/>
      <c r="V6" s="237"/>
      <c r="W6" s="237"/>
      <c r="X6" s="237"/>
      <c r="Y6" s="238"/>
      <c r="Z6" s="133" t="s">
        <v>124</v>
      </c>
      <c r="AA6" s="239" t="str">
        <f>_xlfn.XLOOKUP(H6,AB4:AB5,V4:V5)</f>
        <v xml:space="preserve">Andrew Low </v>
      </c>
      <c r="AB6" s="240"/>
    </row>
    <row r="8" spans="1:28" ht="16.2" thickBot="1" x14ac:dyDescent="0.35"/>
    <row r="9" spans="1:28" ht="16.2" thickBot="1" x14ac:dyDescent="0.35">
      <c r="A9" s="119" t="s">
        <v>174</v>
      </c>
      <c r="B9" s="120">
        <v>1</v>
      </c>
      <c r="C9" s="121">
        <v>2</v>
      </c>
      <c r="D9" s="121">
        <v>3</v>
      </c>
      <c r="E9" s="121">
        <v>4</v>
      </c>
      <c r="F9" s="119">
        <v>5</v>
      </c>
      <c r="G9" s="83" t="s">
        <v>122</v>
      </c>
      <c r="L9" s="119" t="s">
        <v>125</v>
      </c>
      <c r="M9" s="120">
        <v>1</v>
      </c>
      <c r="N9" s="121">
        <v>2</v>
      </c>
      <c r="O9" s="121">
        <v>3</v>
      </c>
      <c r="P9" s="121">
        <v>4</v>
      </c>
      <c r="Q9" s="119">
        <v>5</v>
      </c>
      <c r="R9" s="83" t="s">
        <v>122</v>
      </c>
      <c r="V9" s="119" t="s">
        <v>126</v>
      </c>
      <c r="W9" s="120">
        <v>1</v>
      </c>
      <c r="X9" s="121">
        <v>2</v>
      </c>
      <c r="Y9" s="121">
        <v>3</v>
      </c>
      <c r="Z9" s="122">
        <v>4</v>
      </c>
      <c r="AA9" s="119">
        <v>5</v>
      </c>
      <c r="AB9" s="83" t="s">
        <v>122</v>
      </c>
    </row>
    <row r="10" spans="1:28" ht="16.2" thickBot="1" x14ac:dyDescent="0.35">
      <c r="A10" s="127" t="str">
        <f>'15BCONKO'!B13</f>
        <v>Matthew Bailie</v>
      </c>
      <c r="B10" s="134">
        <v>4</v>
      </c>
      <c r="C10" s="126">
        <v>8</v>
      </c>
      <c r="D10" s="126">
        <v>3</v>
      </c>
      <c r="E10" s="126"/>
      <c r="F10" s="124"/>
      <c r="G10" s="135">
        <f>SUM(IF(B10&gt;B11,1,0),IF(C10&gt;C11,1,0),IF(D10&gt;D11,1,0),IF(E10&gt;E11,1,0),IF(F10&gt;F11,1,0))</f>
        <v>0</v>
      </c>
      <c r="L10" s="127" t="str">
        <f>'15BCONKO'!D21</f>
        <v>Erdem Mehmed</v>
      </c>
      <c r="M10" s="134">
        <v>9</v>
      </c>
      <c r="N10" s="126">
        <v>11</v>
      </c>
      <c r="O10" s="126">
        <v>11</v>
      </c>
      <c r="P10" s="126">
        <v>8</v>
      </c>
      <c r="Q10" s="124">
        <v>8</v>
      </c>
      <c r="R10" s="135">
        <f>SUM(IF(M10&gt;M11,1,0),IF(N10&gt;N11,1,0),IF(O10&gt;O11,1,0),IF(P10&gt;P11,1,0),IF(Q10&gt;Q11,1,0))</f>
        <v>2</v>
      </c>
      <c r="V10" s="124" t="str">
        <f>Q18</f>
        <v>Luke Ferris</v>
      </c>
      <c r="W10" s="125">
        <v>11</v>
      </c>
      <c r="X10" s="126">
        <v>13</v>
      </c>
      <c r="Y10" s="126">
        <v>11</v>
      </c>
      <c r="Z10" s="126"/>
      <c r="AA10" s="127"/>
      <c r="AB10" s="128">
        <f>SUM(IF(W10&gt;W11,1,0),IF(X10&gt;X11,1,0),IF(Y10&gt;Y11,1,0),IF(Z10&gt;Z11,1,0),IF(AA10&gt;AA11,1,0))</f>
        <v>3</v>
      </c>
    </row>
    <row r="11" spans="1:28" ht="16.8" thickTop="1" thickBot="1" x14ac:dyDescent="0.35">
      <c r="A11" s="129" t="str">
        <f>'15BCONKO'!B17</f>
        <v>Albert Radkin</v>
      </c>
      <c r="B11" s="130">
        <v>11</v>
      </c>
      <c r="C11" s="131">
        <v>11</v>
      </c>
      <c r="D11" s="131">
        <v>11</v>
      </c>
      <c r="E11" s="131"/>
      <c r="F11" s="136"/>
      <c r="G11" s="24">
        <f>SUM(IF(B11&gt;B10,1,0),IF(C11&gt;C10,1,0),IF(D11&gt;D10,1,0),IF(E11&gt;E10,1,0),IF(F11&gt;F10,1,0))</f>
        <v>3</v>
      </c>
      <c r="L11" s="129" t="str">
        <f>F24</f>
        <v xml:space="preserve">Andrew Low </v>
      </c>
      <c r="M11" s="130">
        <v>11</v>
      </c>
      <c r="N11" s="131">
        <v>8</v>
      </c>
      <c r="O11" s="131">
        <v>9</v>
      </c>
      <c r="P11" s="131">
        <v>11</v>
      </c>
      <c r="Q11" s="136">
        <v>11</v>
      </c>
      <c r="R11" s="24">
        <f>SUM(IF(M11&gt;M10,1,0),IF(N11&gt;N10,1,0),IF(O11&gt;O10,1,0),IF(P11&gt;P10,1,0),IF(Q11&gt;Q10,1,0))</f>
        <v>3</v>
      </c>
      <c r="V11" s="129" t="str">
        <f>Q24</f>
        <v>Kevin O'Callaghan</v>
      </c>
      <c r="W11" s="130">
        <v>3</v>
      </c>
      <c r="X11" s="131">
        <v>11</v>
      </c>
      <c r="Y11" s="131">
        <v>9</v>
      </c>
      <c r="Z11" s="131"/>
      <c r="AA11" s="132"/>
      <c r="AB11" s="26">
        <f>SUM(IF(W11&gt;W10,1,0),IF(X11&gt;X10,1,0),IF(Y11&gt;Y10,1,0),IF(Z11&gt;Z10,1,0),IF(AA11&gt;AA10,1,0))</f>
        <v>0</v>
      </c>
    </row>
    <row r="12" spans="1:28" ht="16.2" thickBot="1" x14ac:dyDescent="0.35">
      <c r="A12" s="263"/>
      <c r="B12" s="237"/>
      <c r="C12" s="237"/>
      <c r="D12" s="238"/>
      <c r="E12" s="133" t="s">
        <v>124</v>
      </c>
      <c r="F12" s="241" t="str">
        <f>_xlfn.XLOOKUP(H6,G10:G11,A10:A11)</f>
        <v>Albert Radkin</v>
      </c>
      <c r="G12" s="242"/>
      <c r="H12" s="173"/>
      <c r="L12" s="237"/>
      <c r="M12" s="237"/>
      <c r="N12" s="237"/>
      <c r="O12" s="238"/>
      <c r="P12" s="133" t="s">
        <v>124</v>
      </c>
      <c r="Q12" s="241" t="str">
        <f>_xlfn.XLOOKUP(H6,R10:R11,L10:L11)</f>
        <v xml:space="preserve">Andrew Low </v>
      </c>
      <c r="R12" s="242"/>
      <c r="V12" s="237"/>
      <c r="W12" s="237"/>
      <c r="X12" s="237"/>
      <c r="Y12" s="238"/>
      <c r="Z12" s="133" t="s">
        <v>124</v>
      </c>
      <c r="AA12" s="239" t="str">
        <f>_xlfn.XLOOKUP(H6,AB10:AB11,V10:V11)</f>
        <v>Luke Ferris</v>
      </c>
      <c r="AB12" s="240"/>
    </row>
    <row r="14" spans="1:28" ht="16.2" thickBot="1" x14ac:dyDescent="0.35">
      <c r="G14" s="15"/>
      <c r="R14" s="15"/>
    </row>
    <row r="15" spans="1:28" ht="16.2" thickBot="1" x14ac:dyDescent="0.35">
      <c r="A15" s="119" t="s">
        <v>175</v>
      </c>
      <c r="B15" s="120">
        <v>1</v>
      </c>
      <c r="C15" s="121">
        <v>2</v>
      </c>
      <c r="D15" s="121">
        <v>3</v>
      </c>
      <c r="E15" s="121">
        <v>4</v>
      </c>
      <c r="F15" s="119">
        <v>5</v>
      </c>
      <c r="G15" s="25" t="s">
        <v>122</v>
      </c>
      <c r="L15" s="119" t="s">
        <v>127</v>
      </c>
      <c r="M15" s="120">
        <v>1</v>
      </c>
      <c r="N15" s="121">
        <v>2</v>
      </c>
      <c r="O15" s="121">
        <v>3</v>
      </c>
      <c r="P15" s="121">
        <v>4</v>
      </c>
      <c r="Q15" s="119">
        <v>5</v>
      </c>
      <c r="R15" s="25" t="s">
        <v>122</v>
      </c>
    </row>
    <row r="16" spans="1:28" ht="16.2" thickBot="1" x14ac:dyDescent="0.35">
      <c r="A16" s="124"/>
      <c r="B16" s="125"/>
      <c r="C16" s="126"/>
      <c r="D16" s="126"/>
      <c r="E16" s="126"/>
      <c r="F16" s="124"/>
      <c r="G16" s="135">
        <f>SUM(IF(B16&gt;B17,1,0),IF(C16&gt;C17,1,0),IF(D16&gt;D17,1,0),IF(E16&gt;E17,1,0),IF(F16&gt;F17,1,0))</f>
        <v>0</v>
      </c>
      <c r="L16" s="124" t="str">
        <f>'15BCONKO'!D33</f>
        <v>Luke Ferris</v>
      </c>
      <c r="M16" s="125">
        <v>11</v>
      </c>
      <c r="N16" s="126">
        <v>11</v>
      </c>
      <c r="O16" s="126">
        <v>12</v>
      </c>
      <c r="P16" s="126"/>
      <c r="Q16" s="124"/>
      <c r="R16" s="135">
        <f>SUM(IF(M16&gt;M17,1,0),IF(N16&gt;N17,1,0),IF(O16&gt;O17,1,0),IF(P16&gt;P17,1,0),IF(Q16&gt;Q17,1,0))</f>
        <v>3</v>
      </c>
      <c r="V16" s="119" t="s">
        <v>128</v>
      </c>
      <c r="W16" s="120">
        <v>1</v>
      </c>
      <c r="X16" s="121">
        <v>2</v>
      </c>
      <c r="Y16" s="121">
        <v>3</v>
      </c>
      <c r="Z16" s="122">
        <v>4</v>
      </c>
      <c r="AA16" s="119">
        <v>5</v>
      </c>
      <c r="AB16" s="83" t="s">
        <v>122</v>
      </c>
    </row>
    <row r="17" spans="1:28" ht="16.8" thickTop="1" thickBot="1" x14ac:dyDescent="0.35">
      <c r="A17" s="137"/>
      <c r="B17" s="138"/>
      <c r="C17" s="131"/>
      <c r="D17" s="131"/>
      <c r="E17" s="131"/>
      <c r="F17" s="136"/>
      <c r="G17" s="24">
        <f>SUM(IF(B17&gt;B16,1,0),IF(C17&gt;C16,1,0),IF(D17&gt;D16,1,0),IF(E17&gt;E16,1,0),IF(F17&gt;F16,1,0))</f>
        <v>0</v>
      </c>
      <c r="L17" s="137" t="str">
        <f>'15BCONKO'!D39</f>
        <v>Issac Huang</v>
      </c>
      <c r="M17" s="138">
        <v>2</v>
      </c>
      <c r="N17" s="131">
        <v>6</v>
      </c>
      <c r="O17" s="131">
        <v>10</v>
      </c>
      <c r="P17" s="131"/>
      <c r="Q17" s="136"/>
      <c r="R17" s="24">
        <f>SUM(IF(M17&gt;M16,1,0),IF(N17&gt;N16,1,0),IF(O17&gt;O16,1,0),IF(P17&gt;P16,1,0),IF(Q17&gt;Q16,1,0))</f>
        <v>0</v>
      </c>
      <c r="V17" s="124" t="str">
        <f>AA6</f>
        <v xml:space="preserve">Andrew Low </v>
      </c>
      <c r="W17" s="125">
        <v>12</v>
      </c>
      <c r="X17" s="126">
        <v>11</v>
      </c>
      <c r="Y17" s="126">
        <v>11</v>
      </c>
      <c r="Z17" s="126"/>
      <c r="AA17" s="127"/>
      <c r="AB17" s="128">
        <f>SUM(IF(W17&gt;W18,1,0),IF(X17&gt;X18,1,0),IF(Y17&gt;Y18,1,0),IF(Z17&gt;Z18,1,0),IF(AA17&gt;AA18,1,0))</f>
        <v>3</v>
      </c>
    </row>
    <row r="18" spans="1:28" ht="16.2" thickBot="1" x14ac:dyDescent="0.35">
      <c r="A18" s="263"/>
      <c r="B18" s="237"/>
      <c r="C18" s="237"/>
      <c r="D18" s="238"/>
      <c r="E18" s="133" t="s">
        <v>124</v>
      </c>
      <c r="F18" s="241" t="e">
        <f>_xlfn.XLOOKUP(H6,G16:G17,A16:A17)</f>
        <v>#N/A</v>
      </c>
      <c r="G18" s="242"/>
      <c r="H18" s="173"/>
      <c r="L18" s="237"/>
      <c r="M18" s="237"/>
      <c r="N18" s="237"/>
      <c r="O18" s="238"/>
      <c r="P18" s="133" t="s">
        <v>124</v>
      </c>
      <c r="Q18" s="241" t="str">
        <f>_xlfn.XLOOKUP(H6,R16:R17,L16:L17)</f>
        <v>Luke Ferris</v>
      </c>
      <c r="R18" s="242"/>
      <c r="V18" s="129" t="str">
        <f>AA12</f>
        <v>Luke Ferris</v>
      </c>
      <c r="W18" s="130">
        <v>10</v>
      </c>
      <c r="X18" s="131">
        <v>9</v>
      </c>
      <c r="Y18" s="131">
        <v>5</v>
      </c>
      <c r="Z18" s="131"/>
      <c r="AA18" s="132"/>
      <c r="AB18" s="26">
        <f>SUM(IF(W18&gt;W17,1,0),IF(X18&gt;X17,1,0),IF(Y18&gt;Y17,1,0),IF(Z18&gt;Z17,1,0),IF(AA18&gt;AA17,1,0))</f>
        <v>0</v>
      </c>
    </row>
    <row r="19" spans="1:28" ht="16.2" thickBot="1" x14ac:dyDescent="0.35">
      <c r="V19" s="237"/>
      <c r="W19" s="237"/>
      <c r="X19" s="237"/>
      <c r="Y19" s="238"/>
      <c r="Z19" s="133" t="s">
        <v>124</v>
      </c>
      <c r="AA19" s="239" t="str">
        <f>_xlfn.XLOOKUP(H6,AB17:AB18,V17:V18)</f>
        <v xml:space="preserve">Andrew Low </v>
      </c>
      <c r="AB19" s="240"/>
    </row>
    <row r="20" spans="1:28" ht="16.2" thickBot="1" x14ac:dyDescent="0.35"/>
    <row r="21" spans="1:28" ht="16.2" thickBot="1" x14ac:dyDescent="0.35">
      <c r="A21" s="119" t="s">
        <v>176</v>
      </c>
      <c r="B21" s="120">
        <v>1</v>
      </c>
      <c r="C21" s="121">
        <v>2</v>
      </c>
      <c r="D21" s="121">
        <v>3</v>
      </c>
      <c r="E21" s="121">
        <v>4</v>
      </c>
      <c r="F21" s="119">
        <v>5</v>
      </c>
      <c r="G21" s="83" t="s">
        <v>122</v>
      </c>
      <c r="L21" s="119" t="s">
        <v>129</v>
      </c>
      <c r="M21" s="120">
        <v>1</v>
      </c>
      <c r="N21" s="121">
        <v>2</v>
      </c>
      <c r="O21" s="121">
        <v>3</v>
      </c>
      <c r="P21" s="121">
        <v>4</v>
      </c>
      <c r="Q21" s="119">
        <v>5</v>
      </c>
      <c r="R21" s="83" t="s">
        <v>122</v>
      </c>
    </row>
    <row r="22" spans="1:28" ht="16.2" thickBot="1" x14ac:dyDescent="0.35">
      <c r="A22" s="124" t="str">
        <f>'15BCONKO'!B25</f>
        <v>Pau de Riquer</v>
      </c>
      <c r="B22" s="125">
        <v>4</v>
      </c>
      <c r="C22" s="126">
        <v>3</v>
      </c>
      <c r="D22" s="126">
        <v>5</v>
      </c>
      <c r="E22" s="126"/>
      <c r="F22" s="124"/>
      <c r="G22" s="135">
        <f>SUM(IF(B22&gt;B23,1,0),IF(C22&gt;C23,1,0),IF(D22&gt;D23,1,0),IF(E22&gt;E23,1,0),IF(F22&gt;F23,1,0))</f>
        <v>0</v>
      </c>
      <c r="L22" s="124" t="str">
        <f>F42</f>
        <v>Haoyun Gong</v>
      </c>
      <c r="M22" s="125">
        <v>9</v>
      </c>
      <c r="N22" s="126">
        <v>10</v>
      </c>
      <c r="O22" s="126">
        <v>11</v>
      </c>
      <c r="P22" s="126"/>
      <c r="Q22" s="124"/>
      <c r="R22" s="135">
        <f>SUM(IF(M22&gt;M23,1,0),IF(N22&gt;N23,1,0),IF(O22&gt;O23,1,0),IF(P22&gt;P23,1,0),IF(Q22&gt;Q23,1,0))</f>
        <v>0</v>
      </c>
      <c r="AA22" s="243" t="s">
        <v>264</v>
      </c>
      <c r="AB22" s="243"/>
    </row>
    <row r="23" spans="1:28" ht="16.8" thickTop="1" thickBot="1" x14ac:dyDescent="0.35">
      <c r="A23" s="137" t="s">
        <v>191</v>
      </c>
      <c r="B23" s="138">
        <v>11</v>
      </c>
      <c r="C23" s="131">
        <v>11</v>
      </c>
      <c r="D23" s="131">
        <v>11</v>
      </c>
      <c r="E23" s="131"/>
      <c r="F23" s="132"/>
      <c r="G23" s="24">
        <f>SUM(IF(B23&gt;B22,1,0),IF(C23&gt;C22,1,0),IF(D23&gt;D22,1,0),IF(E23&gt;E22,1,0),IF(F23&gt;F22,1,0))</f>
        <v>3</v>
      </c>
      <c r="L23" s="137" t="str">
        <f>'15BCONKO'!D51</f>
        <v>Kevin O'Callaghan</v>
      </c>
      <c r="M23" s="138">
        <v>11</v>
      </c>
      <c r="N23" s="131">
        <v>12</v>
      </c>
      <c r="O23" s="131">
        <v>13</v>
      </c>
      <c r="P23" s="131"/>
      <c r="Q23" s="132"/>
      <c r="R23" s="24">
        <f>SUM(IF(M23&gt;M22,1,0),IF(N23&gt;N22,1,0),IF(O23&gt;O22,1,0),IF(P23&gt;P22,1,0),IF(Q23&gt;Q22,1,0))</f>
        <v>3</v>
      </c>
      <c r="AA23" s="243"/>
      <c r="AB23" s="243"/>
    </row>
    <row r="24" spans="1:28" ht="16.2" thickBot="1" x14ac:dyDescent="0.35">
      <c r="A24" s="263"/>
      <c r="B24" s="237"/>
      <c r="C24" s="237"/>
      <c r="D24" s="238"/>
      <c r="E24" s="133" t="s">
        <v>124</v>
      </c>
      <c r="F24" s="241" t="str">
        <f>_xlfn.XLOOKUP(H6,G22:G23,A22:A23)</f>
        <v xml:space="preserve">Andrew Low </v>
      </c>
      <c r="G24" s="242"/>
      <c r="H24" s="173"/>
      <c r="L24" s="237"/>
      <c r="M24" s="237"/>
      <c r="N24" s="237"/>
      <c r="O24" s="238"/>
      <c r="P24" s="133" t="s">
        <v>124</v>
      </c>
      <c r="Q24" s="241" t="str">
        <f>_xlfn.XLOOKUP(H6,R22:R23,L22:L23)</f>
        <v>Kevin O'Callaghan</v>
      </c>
      <c r="R24" s="242"/>
    </row>
    <row r="26" spans="1:28" ht="16.2" thickBot="1" x14ac:dyDescent="0.35"/>
    <row r="27" spans="1:28" ht="16.2" thickBot="1" x14ac:dyDescent="0.35">
      <c r="A27" s="119" t="s">
        <v>177</v>
      </c>
      <c r="B27" s="120">
        <v>1</v>
      </c>
      <c r="C27" s="121">
        <v>2</v>
      </c>
      <c r="D27" s="121">
        <v>3</v>
      </c>
      <c r="E27" s="122">
        <v>4</v>
      </c>
      <c r="F27" s="119">
        <v>5</v>
      </c>
      <c r="G27" s="83" t="s">
        <v>122</v>
      </c>
    </row>
    <row r="28" spans="1:28" ht="16.2" thickBot="1" x14ac:dyDescent="0.35">
      <c r="A28" s="124"/>
      <c r="B28" s="125"/>
      <c r="C28" s="126"/>
      <c r="D28" s="126"/>
      <c r="E28" s="126"/>
      <c r="F28" s="127"/>
      <c r="G28" s="128">
        <f>SUM(IF(B28&gt;B29,1,0),IF(C28&gt;C29,1,0),IF(D28&gt;D29,1,0),IF(E28&gt;E29,1,0),IF(F28&gt;F29,1,0))</f>
        <v>0</v>
      </c>
    </row>
    <row r="29" spans="1:28" ht="16.8" thickTop="1" thickBot="1" x14ac:dyDescent="0.35">
      <c r="A29" s="129"/>
      <c r="B29" s="130"/>
      <c r="C29" s="131"/>
      <c r="D29" s="131"/>
      <c r="E29" s="131"/>
      <c r="F29" s="132"/>
      <c r="G29" s="26">
        <f>SUM(IF(B29&gt;B28,1,0),IF(C29&gt;C28,1,0),IF(D29&gt;D28,1,0),IF(E29&gt;E28,1,0),IF(F29&gt;F28,1,0))</f>
        <v>0</v>
      </c>
    </row>
    <row r="30" spans="1:28" ht="16.2" thickBot="1" x14ac:dyDescent="0.35">
      <c r="A30" s="263"/>
      <c r="B30" s="237"/>
      <c r="C30" s="237"/>
      <c r="D30" s="238"/>
      <c r="E30" s="133" t="s">
        <v>124</v>
      </c>
      <c r="F30" s="239" t="e">
        <f>_xlfn.XLOOKUP(H6,G28:G29,A28:A29)</f>
        <v>#N/A</v>
      </c>
      <c r="G30" s="240"/>
      <c r="H30" s="173"/>
    </row>
    <row r="32" spans="1:28" ht="16.2" thickBot="1" x14ac:dyDescent="0.35"/>
    <row r="33" spans="1:8" ht="16.2" thickBot="1" x14ac:dyDescent="0.35">
      <c r="A33" s="119" t="s">
        <v>178</v>
      </c>
      <c r="B33" s="120">
        <v>1</v>
      </c>
      <c r="C33" s="121">
        <v>2</v>
      </c>
      <c r="D33" s="121">
        <v>3</v>
      </c>
      <c r="E33" s="121">
        <v>4</v>
      </c>
      <c r="F33" s="119">
        <v>5</v>
      </c>
      <c r="G33" s="83" t="s">
        <v>122</v>
      </c>
    </row>
    <row r="34" spans="1:8" ht="16.2" thickBot="1" x14ac:dyDescent="0.35">
      <c r="A34" s="127"/>
      <c r="B34" s="134"/>
      <c r="C34" s="126"/>
      <c r="D34" s="126"/>
      <c r="E34" s="126"/>
      <c r="F34" s="124"/>
      <c r="G34" s="135">
        <f>SUM(IF(B34&gt;B35,1,0),IF(C34&gt;C35,1,0),IF(D34&gt;D35,1,0),IF(E34&gt;E35,1,0),IF(F34&gt;F35,1,0))</f>
        <v>0</v>
      </c>
    </row>
    <row r="35" spans="1:8" ht="16.8" thickTop="1" thickBot="1" x14ac:dyDescent="0.35">
      <c r="A35" s="129"/>
      <c r="B35" s="130"/>
      <c r="C35" s="131"/>
      <c r="D35" s="131"/>
      <c r="E35" s="131"/>
      <c r="F35" s="136"/>
      <c r="G35" s="24">
        <f>SUM(IF(B35&gt;B34,1,0),IF(C35&gt;C34,1,0),IF(D35&gt;D34,1,0),IF(E35&gt;E34,1,0),IF(F35&gt;F34,1,0))</f>
        <v>0</v>
      </c>
    </row>
    <row r="36" spans="1:8" ht="16.2" thickBot="1" x14ac:dyDescent="0.35">
      <c r="A36" s="263"/>
      <c r="B36" s="237"/>
      <c r="C36" s="237"/>
      <c r="D36" s="238"/>
      <c r="E36" s="133" t="s">
        <v>124</v>
      </c>
      <c r="F36" s="241" t="e">
        <f>_xlfn.XLOOKUP(H6,G34:G35,A34:A35)</f>
        <v>#N/A</v>
      </c>
      <c r="G36" s="242"/>
      <c r="H36" s="173"/>
    </row>
    <row r="38" spans="1:8" ht="16.2" thickBot="1" x14ac:dyDescent="0.35">
      <c r="G38" s="15"/>
    </row>
    <row r="39" spans="1:8" ht="16.2" thickBot="1" x14ac:dyDescent="0.35">
      <c r="A39" s="119" t="s">
        <v>179</v>
      </c>
      <c r="B39" s="120">
        <v>1</v>
      </c>
      <c r="C39" s="121">
        <v>2</v>
      </c>
      <c r="D39" s="121">
        <v>3</v>
      </c>
      <c r="E39" s="121">
        <v>4</v>
      </c>
      <c r="F39" s="119">
        <v>5</v>
      </c>
      <c r="G39" s="25" t="s">
        <v>122</v>
      </c>
    </row>
    <row r="40" spans="1:8" ht="16.2" thickBot="1" x14ac:dyDescent="0.35">
      <c r="A40" s="124" t="str">
        <f>'15BCONKO'!B43</f>
        <v>Haoyun Gong</v>
      </c>
      <c r="B40" s="125">
        <v>11</v>
      </c>
      <c r="C40" s="126">
        <v>11</v>
      </c>
      <c r="D40" s="126">
        <v>9</v>
      </c>
      <c r="E40" s="126">
        <v>16</v>
      </c>
      <c r="F40" s="124"/>
      <c r="G40" s="135">
        <f>SUM(IF(B40&gt;B41,1,0),IF(C40&gt;C41,1,0),IF(D40&gt;D41,1,0),IF(E40&gt;E41,1,0),IF(F40&gt;F41,1,0))</f>
        <v>3</v>
      </c>
    </row>
    <row r="41" spans="1:8" ht="16.8" thickTop="1" thickBot="1" x14ac:dyDescent="0.35">
      <c r="A41" s="137" t="str">
        <f>'15BCONKO'!B47</f>
        <v>Oisin O hOgain</v>
      </c>
      <c r="B41" s="138">
        <v>6</v>
      </c>
      <c r="C41" s="131">
        <v>0</v>
      </c>
      <c r="D41" s="131">
        <v>11</v>
      </c>
      <c r="E41" s="131">
        <v>14</v>
      </c>
      <c r="F41" s="136"/>
      <c r="G41" s="24">
        <f>SUM(IF(B41&gt;B40,1,0),IF(C41&gt;C40,1,0),IF(D41&gt;D40,1,0),IF(E41&gt;E40,1,0),IF(F41&gt;F40,1,0))</f>
        <v>1</v>
      </c>
    </row>
    <row r="42" spans="1:8" ht="16.2" thickBot="1" x14ac:dyDescent="0.35">
      <c r="A42" s="263"/>
      <c r="B42" s="237"/>
      <c r="C42" s="237"/>
      <c r="D42" s="238"/>
      <c r="E42" s="133" t="s">
        <v>124</v>
      </c>
      <c r="F42" s="241" t="str">
        <f>_xlfn.XLOOKUP(H6,G40:G41,A40:A41)</f>
        <v>Haoyun Gong</v>
      </c>
      <c r="G42" s="242"/>
      <c r="H42" s="173"/>
    </row>
    <row r="44" spans="1:8" ht="16.2" thickBot="1" x14ac:dyDescent="0.35"/>
    <row r="45" spans="1:8" ht="16.2" thickBot="1" x14ac:dyDescent="0.35">
      <c r="A45" s="119" t="s">
        <v>180</v>
      </c>
      <c r="B45" s="120">
        <v>1</v>
      </c>
      <c r="C45" s="121">
        <v>2</v>
      </c>
      <c r="D45" s="121">
        <v>3</v>
      </c>
      <c r="E45" s="121">
        <v>4</v>
      </c>
      <c r="F45" s="119">
        <v>5</v>
      </c>
      <c r="G45" s="83" t="s">
        <v>122</v>
      </c>
    </row>
    <row r="46" spans="1:8" ht="16.2" thickBot="1" x14ac:dyDescent="0.35">
      <c r="A46" s="124"/>
      <c r="B46" s="125"/>
      <c r="C46" s="126"/>
      <c r="D46" s="126"/>
      <c r="E46" s="126"/>
      <c r="F46" s="124"/>
      <c r="G46" s="135">
        <f>SUM(IF(B46&gt;B47,1,0),IF(C46&gt;C47,1,0),IF(D46&gt;D47,1,0),IF(E46&gt;E47,1,0),IF(F46&gt;F47,1,0))</f>
        <v>0</v>
      </c>
    </row>
    <row r="47" spans="1:8" ht="16.8" thickTop="1" thickBot="1" x14ac:dyDescent="0.35">
      <c r="A47" s="137"/>
      <c r="B47" s="138"/>
      <c r="C47" s="131"/>
      <c r="D47" s="131"/>
      <c r="E47" s="131"/>
      <c r="F47" s="132"/>
      <c r="G47" s="24">
        <f>SUM(IF(B47&gt;B46,1,0),IF(C47&gt;C46,1,0),IF(D47&gt;D46,1,0),IF(E47&gt;E46,1,0),IF(F47&gt;F46,1,0))</f>
        <v>0</v>
      </c>
    </row>
    <row r="48" spans="1:8" ht="16.2" thickBot="1" x14ac:dyDescent="0.35">
      <c r="A48" s="263"/>
      <c r="B48" s="237"/>
      <c r="C48" s="237"/>
      <c r="D48" s="238"/>
      <c r="E48" s="133" t="s">
        <v>124</v>
      </c>
      <c r="F48" s="241" t="e">
        <f>_xlfn.XLOOKUP(H6,G46:G47,A46:A47)</f>
        <v>#N/A</v>
      </c>
      <c r="G48" s="242"/>
      <c r="H48" s="173"/>
    </row>
  </sheetData>
  <mergeCells count="31">
    <mergeCell ref="AA22:AB23"/>
    <mergeCell ref="A36:D36"/>
    <mergeCell ref="F36:G36"/>
    <mergeCell ref="A42:D42"/>
    <mergeCell ref="F42:G42"/>
    <mergeCell ref="Q24:R24"/>
    <mergeCell ref="A48:D48"/>
    <mergeCell ref="F48:G48"/>
    <mergeCell ref="A24:D24"/>
    <mergeCell ref="F24:G24"/>
    <mergeCell ref="L24:O24"/>
    <mergeCell ref="A30:D30"/>
    <mergeCell ref="F30:G30"/>
    <mergeCell ref="AA19:AB19"/>
    <mergeCell ref="A12:D12"/>
    <mergeCell ref="F12:G12"/>
    <mergeCell ref="L12:O12"/>
    <mergeCell ref="Q12:R12"/>
    <mergeCell ref="V12:Y12"/>
    <mergeCell ref="AA12:AB12"/>
    <mergeCell ref="A18:D18"/>
    <mergeCell ref="F18:G18"/>
    <mergeCell ref="L18:O18"/>
    <mergeCell ref="Q18:R18"/>
    <mergeCell ref="V19:Y19"/>
    <mergeCell ref="AA6:AB6"/>
    <mergeCell ref="A6:D6"/>
    <mergeCell ref="F6:G6"/>
    <mergeCell ref="L6:O6"/>
    <mergeCell ref="Q6:R6"/>
    <mergeCell ref="V6:Y6"/>
  </mergeCells>
  <hyperlinks>
    <hyperlink ref="AA22:AB23" location="Contents!A1" display="Contents" xr:uid="{85213E58-4FA4-A04B-B16E-77C972687121}"/>
  </hyperlinks>
  <pageMargins left="0.7" right="0.7" top="0.75" bottom="0.75" header="0.3" footer="0.3"/>
  <pageSetup paperSize="9" orientation="portrait" horizontalDpi="0" verticalDpi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0ABC2-9456-FF45-A1E1-D3E12C22AC7D}">
  <sheetPr>
    <tabColor theme="6" tint="-0.249977111117893"/>
  </sheetPr>
  <dimension ref="A1:AD49"/>
  <sheetViews>
    <sheetView zoomScale="59" workbookViewId="0">
      <selection activeCell="T18" sqref="T18:U19"/>
    </sheetView>
  </sheetViews>
  <sheetFormatPr defaultColWidth="11.19921875" defaultRowHeight="15.6" x14ac:dyDescent="0.3"/>
  <cols>
    <col min="2" max="2" width="23" customWidth="1"/>
    <col min="17" max="17" width="17.796875" customWidth="1"/>
    <col min="27" max="27" width="19" customWidth="1"/>
  </cols>
  <sheetData>
    <row r="1" spans="1:30" ht="16.2" thickBot="1" x14ac:dyDescent="0.35">
      <c r="A1" s="218" t="s">
        <v>92</v>
      </c>
      <c r="B1" s="219"/>
      <c r="C1" s="220" t="s">
        <v>0</v>
      </c>
      <c r="D1" s="221"/>
      <c r="E1" s="222"/>
      <c r="F1" s="223" t="s">
        <v>1</v>
      </c>
      <c r="G1" s="224"/>
      <c r="H1" s="224"/>
      <c r="I1" s="224"/>
      <c r="J1" s="224"/>
      <c r="K1" s="225"/>
      <c r="L1" s="1" t="s">
        <v>2</v>
      </c>
      <c r="P1" s="218" t="s">
        <v>163</v>
      </c>
      <c r="Q1" s="219"/>
      <c r="R1" s="220" t="s">
        <v>0</v>
      </c>
      <c r="S1" s="221"/>
      <c r="T1" s="222"/>
      <c r="U1" s="223" t="s">
        <v>1</v>
      </c>
      <c r="V1" s="224"/>
      <c r="W1" s="224"/>
      <c r="X1" s="224"/>
      <c r="Y1" s="224"/>
      <c r="Z1" s="225"/>
      <c r="AA1" s="1" t="s">
        <v>2</v>
      </c>
    </row>
    <row r="2" spans="1:30" ht="16.2" thickBot="1" x14ac:dyDescent="0.35">
      <c r="A2" s="226" t="s">
        <v>36</v>
      </c>
      <c r="B2" s="227"/>
      <c r="C2" s="228" t="s">
        <v>3</v>
      </c>
      <c r="D2" s="229"/>
      <c r="E2" s="230"/>
      <c r="F2" s="231" t="s">
        <v>4</v>
      </c>
      <c r="G2" s="232"/>
      <c r="H2" s="231" t="s">
        <v>5</v>
      </c>
      <c r="I2" s="231"/>
      <c r="J2" s="233" t="s">
        <v>6</v>
      </c>
      <c r="K2" s="231"/>
      <c r="L2" s="2" t="s">
        <v>7</v>
      </c>
      <c r="P2" s="226" t="s">
        <v>164</v>
      </c>
      <c r="Q2" s="227"/>
      <c r="R2" s="228" t="s">
        <v>3</v>
      </c>
      <c r="S2" s="229"/>
      <c r="T2" s="230"/>
      <c r="U2" s="231" t="s">
        <v>4</v>
      </c>
      <c r="V2" s="232"/>
      <c r="W2" s="231" t="s">
        <v>5</v>
      </c>
      <c r="X2" s="231"/>
      <c r="Y2" s="233" t="s">
        <v>6</v>
      </c>
      <c r="Z2" s="231"/>
      <c r="AA2" s="2" t="s">
        <v>7</v>
      </c>
    </row>
    <row r="3" spans="1:30" ht="16.2" thickBot="1" x14ac:dyDescent="0.35">
      <c r="A3" s="234" t="s">
        <v>8</v>
      </c>
      <c r="B3" s="235"/>
      <c r="C3" s="3">
        <v>1</v>
      </c>
      <c r="D3" s="3">
        <v>2</v>
      </c>
      <c r="E3" s="3">
        <v>3</v>
      </c>
      <c r="F3" s="4" t="s">
        <v>9</v>
      </c>
      <c r="G3" s="4" t="s">
        <v>10</v>
      </c>
      <c r="H3" s="4" t="s">
        <v>9</v>
      </c>
      <c r="I3" s="4" t="s">
        <v>10</v>
      </c>
      <c r="J3" s="4" t="s">
        <v>9</v>
      </c>
      <c r="K3" s="4" t="s">
        <v>10</v>
      </c>
      <c r="L3" s="5"/>
      <c r="O3" s="6"/>
      <c r="P3" s="234" t="s">
        <v>8</v>
      </c>
      <c r="Q3" s="235"/>
      <c r="R3" s="3">
        <v>1</v>
      </c>
      <c r="S3" s="3">
        <v>2</v>
      </c>
      <c r="T3" s="3">
        <v>3</v>
      </c>
      <c r="U3" s="4" t="s">
        <v>9</v>
      </c>
      <c r="V3" s="4" t="s">
        <v>10</v>
      </c>
      <c r="W3" s="4" t="s">
        <v>9</v>
      </c>
      <c r="X3" s="4" t="s">
        <v>10</v>
      </c>
      <c r="Y3" s="4" t="s">
        <v>9</v>
      </c>
      <c r="Z3" s="4" t="s">
        <v>10</v>
      </c>
      <c r="AA3" s="5"/>
      <c r="AD3" s="6"/>
    </row>
    <row r="4" spans="1:30" ht="16.2" thickBot="1" x14ac:dyDescent="0.35">
      <c r="A4" s="7">
        <v>1</v>
      </c>
      <c r="B4" s="58" t="s">
        <v>68</v>
      </c>
      <c r="C4" s="9"/>
      <c r="D4" s="10">
        <f>H13</f>
        <v>1</v>
      </c>
      <c r="E4" s="11">
        <f>H9</f>
        <v>3</v>
      </c>
      <c r="F4" s="10">
        <f>SUM(IF(D4=3,1,0),IF(E4=3,1,0))</f>
        <v>1</v>
      </c>
      <c r="G4" s="10">
        <f>SUM(IF(D4&lt;3,1,0),IF(E4&lt;3,1,0))</f>
        <v>1</v>
      </c>
      <c r="H4" s="12">
        <f>SUM(D4,E4)</f>
        <v>4</v>
      </c>
      <c r="I4" s="12">
        <f>SUM(C5,C6)</f>
        <v>0</v>
      </c>
      <c r="J4" s="12"/>
      <c r="K4" s="13"/>
      <c r="L4" s="14">
        <f>SUM(IF(G4=2,3),IF(G4=1,2),IF(G4=0,1))</f>
        <v>2</v>
      </c>
      <c r="P4" s="7">
        <v>1</v>
      </c>
      <c r="Q4" s="8" t="str">
        <f>L12</f>
        <v>Titanilla Kozak</v>
      </c>
      <c r="R4" s="9"/>
      <c r="S4" s="10">
        <f>W13</f>
        <v>2</v>
      </c>
      <c r="T4" s="11">
        <f>W9</f>
        <v>2</v>
      </c>
      <c r="U4" s="10">
        <f>SUM(IF(S4=3,1,0),IF(T4=3,1,0))</f>
        <v>0</v>
      </c>
      <c r="V4" s="10">
        <f>SUM(IF(S4&lt;3,1,0),IF(T4&lt;3,1,0))</f>
        <v>2</v>
      </c>
      <c r="W4" s="12">
        <f>SUM(S4,T4)</f>
        <v>4</v>
      </c>
      <c r="X4" s="12">
        <f>SUM(R5,R6)</f>
        <v>0</v>
      </c>
      <c r="Y4" s="12"/>
      <c r="Z4" s="13"/>
      <c r="AA4" s="14">
        <f>SUM(IF(V4=2,3),IF(V4=1,2),IF(V4=0,1))</f>
        <v>3</v>
      </c>
    </row>
    <row r="5" spans="1:30" ht="28.2" thickBot="1" x14ac:dyDescent="0.35">
      <c r="A5" s="7">
        <v>2</v>
      </c>
      <c r="B5" s="57" t="s">
        <v>85</v>
      </c>
      <c r="C5" s="10">
        <v>0</v>
      </c>
      <c r="D5" s="9"/>
      <c r="E5" s="10">
        <f>H11</f>
        <v>3</v>
      </c>
      <c r="F5" s="10">
        <f>SUM(IF(C5=3,1,0),IF(E5=3,1,0))</f>
        <v>1</v>
      </c>
      <c r="G5" s="10">
        <f>SUM(IF(C5&lt;3,1,0),IF(E5&lt;3,1,0))</f>
        <v>1</v>
      </c>
      <c r="H5" s="12">
        <f>SUM(C5,E5)</f>
        <v>3</v>
      </c>
      <c r="I5" s="12">
        <f>SUM(D4,D6)</f>
        <v>1</v>
      </c>
      <c r="J5" s="12"/>
      <c r="K5" s="13"/>
      <c r="L5" s="14">
        <v>1</v>
      </c>
      <c r="P5" s="7">
        <v>2</v>
      </c>
      <c r="Q5" s="8" t="str">
        <f>L29</f>
        <v>Samanta Pusinskaite</v>
      </c>
      <c r="R5" s="10">
        <v>0</v>
      </c>
      <c r="S5" s="9"/>
      <c r="T5" s="10">
        <f>W11</f>
        <v>3</v>
      </c>
      <c r="U5" s="10">
        <f>SUM(IF(R5=3,1,0),IF(T5=3,1,0))</f>
        <v>1</v>
      </c>
      <c r="V5" s="10">
        <f>SUM(IF(R5&lt;3,1,0),IF(T5&lt;3,1,0))</f>
        <v>1</v>
      </c>
      <c r="W5" s="12">
        <f>SUM(R5,T5)</f>
        <v>3</v>
      </c>
      <c r="X5" s="12">
        <f>SUM(S4,S6)</f>
        <v>2</v>
      </c>
      <c r="Y5" s="12"/>
      <c r="Z5" s="13"/>
      <c r="AA5" s="14">
        <v>2</v>
      </c>
    </row>
    <row r="6" spans="1:30" ht="16.2" thickBot="1" x14ac:dyDescent="0.35">
      <c r="A6" s="7">
        <v>3</v>
      </c>
      <c r="B6" s="57" t="s">
        <v>86</v>
      </c>
      <c r="C6" s="10">
        <v>0</v>
      </c>
      <c r="D6" s="10">
        <v>0</v>
      </c>
      <c r="E6" s="9"/>
      <c r="F6" s="10">
        <f>SUM(IF(C6=3,1,0),IF(D6=3,1,0))</f>
        <v>0</v>
      </c>
      <c r="G6" s="10">
        <f>SUM(IF(C6&lt;3,1,0),IF(D6&lt;3,1,0))</f>
        <v>2</v>
      </c>
      <c r="H6" s="12">
        <f>SUM(C6,D6)</f>
        <v>0</v>
      </c>
      <c r="I6" s="12">
        <f>SUM(E4,E5)</f>
        <v>6</v>
      </c>
      <c r="J6" s="12"/>
      <c r="K6" s="13"/>
      <c r="L6" s="14">
        <f>SUM(IF(G6=2,3),IF(G6=1,2),IF(G6=0,1))</f>
        <v>3</v>
      </c>
      <c r="P6" s="7">
        <v>3</v>
      </c>
      <c r="Q6" s="8" t="str">
        <f>L46</f>
        <v>Jane Wilson</v>
      </c>
      <c r="R6" s="10">
        <v>0</v>
      </c>
      <c r="S6" s="10">
        <v>0</v>
      </c>
      <c r="T6" s="9"/>
      <c r="U6" s="10">
        <f>SUM(IF(R6=3,1,0),IF(S6=3,1,0))</f>
        <v>0</v>
      </c>
      <c r="V6" s="10">
        <f>SUM(IF(R6&lt;3,1,0),IF(S6&lt;3,1,0))</f>
        <v>2</v>
      </c>
      <c r="W6" s="12">
        <f>SUM(R6,S6)</f>
        <v>0</v>
      </c>
      <c r="X6" s="12">
        <f>SUM(T4,T5)</f>
        <v>5</v>
      </c>
      <c r="Y6" s="12"/>
      <c r="Z6" s="13"/>
      <c r="AA6" s="14">
        <v>1</v>
      </c>
    </row>
    <row r="8" spans="1:30" ht="16.2" thickBot="1" x14ac:dyDescent="0.35">
      <c r="K8" s="15"/>
      <c r="L8" s="15"/>
      <c r="Z8" s="15"/>
      <c r="AA8" s="15"/>
    </row>
    <row r="9" spans="1:30" ht="16.8" thickTop="1" thickBot="1" x14ac:dyDescent="0.35">
      <c r="A9" s="16" t="s">
        <v>11</v>
      </c>
      <c r="B9" s="17">
        <v>1</v>
      </c>
      <c r="C9" s="18">
        <v>11</v>
      </c>
      <c r="D9" s="19">
        <v>11</v>
      </c>
      <c r="E9" s="19">
        <v>11</v>
      </c>
      <c r="F9" s="20"/>
      <c r="G9" s="21"/>
      <c r="H9" s="22">
        <f>SUM(IF(C9&gt;C10,1,0),IF(D9&gt;D10,1,0),IF(E9&gt;E10,1,0),IF(F9&gt;F10,1,0),IF(G9&gt;G10,1,0))</f>
        <v>3</v>
      </c>
      <c r="I9" s="23"/>
      <c r="J9" s="24"/>
      <c r="K9" s="25" t="s">
        <v>12</v>
      </c>
      <c r="L9" s="26" t="s">
        <v>13</v>
      </c>
      <c r="P9" s="16" t="s">
        <v>11</v>
      </c>
      <c r="Q9" s="17">
        <v>1</v>
      </c>
      <c r="R9" s="18">
        <v>13</v>
      </c>
      <c r="S9" s="19">
        <v>11</v>
      </c>
      <c r="T9" s="19">
        <v>7</v>
      </c>
      <c r="U9" s="20">
        <v>2</v>
      </c>
      <c r="V9" s="21">
        <v>5</v>
      </c>
      <c r="W9" s="22">
        <f>SUM(IF(R9&gt;R10,1,0),IF(S9&gt;S10,1,0),IF(T9&gt;T10,1,0),IF(U9&gt;U10,1,0),IF(V9&gt;V10,1,0))</f>
        <v>2</v>
      </c>
      <c r="X9" s="23"/>
      <c r="Y9" s="24"/>
      <c r="Z9" s="25" t="s">
        <v>12</v>
      </c>
      <c r="AA9" s="26" t="s">
        <v>13</v>
      </c>
    </row>
    <row r="10" spans="1:30" ht="16.2" thickBot="1" x14ac:dyDescent="0.35">
      <c r="A10" s="27">
        <v>2</v>
      </c>
      <c r="B10" s="28">
        <v>3</v>
      </c>
      <c r="C10" s="29">
        <v>9</v>
      </c>
      <c r="D10" s="30">
        <v>2</v>
      </c>
      <c r="E10" s="31">
        <v>4</v>
      </c>
      <c r="F10" s="32"/>
      <c r="G10" s="33"/>
      <c r="H10" s="34">
        <f>SUM(IF(C10&gt;C9,1,0),IF(D10&gt;D9,1,0),IF(E10&gt;E9,1,0),IF(F10&gt;F9,1,0),IF(G10&gt;G9,1,0))</f>
        <v>0</v>
      </c>
      <c r="I10" s="23"/>
      <c r="J10" s="24"/>
      <c r="K10" s="24" t="s">
        <v>14</v>
      </c>
      <c r="L10" s="35" t="str">
        <f>_xlfn.XLOOKUP(N10,L4:L6,B4:B6)</f>
        <v>Lea Gal</v>
      </c>
      <c r="N10">
        <v>1</v>
      </c>
      <c r="P10" s="27">
        <v>2</v>
      </c>
      <c r="Q10" s="28">
        <v>3</v>
      </c>
      <c r="R10" s="29">
        <v>11</v>
      </c>
      <c r="S10" s="30">
        <v>8</v>
      </c>
      <c r="T10" s="31">
        <v>11</v>
      </c>
      <c r="U10" s="32">
        <v>11</v>
      </c>
      <c r="V10" s="33">
        <v>11</v>
      </c>
      <c r="W10" s="34">
        <f>SUM(IF(R10&gt;R9,1,0),IF(S10&gt;S9,1,0),IF(T10&gt;T9,1,0),IF(U10&gt;U9,1,0),IF(V10&gt;V9,1,0))</f>
        <v>3</v>
      </c>
      <c r="X10" s="23"/>
      <c r="Y10" s="24"/>
      <c r="Z10" s="24" t="s">
        <v>14</v>
      </c>
      <c r="AA10" s="35" t="str">
        <f>_xlfn.XLOOKUP(AC10,AA4:AA6,Q4:Q6)</f>
        <v>Jane Wilson</v>
      </c>
      <c r="AC10">
        <v>1</v>
      </c>
    </row>
    <row r="11" spans="1:30" ht="16.2" thickTop="1" x14ac:dyDescent="0.3">
      <c r="A11" s="36" t="s">
        <v>11</v>
      </c>
      <c r="B11" s="37">
        <v>2</v>
      </c>
      <c r="C11" s="38">
        <v>11</v>
      </c>
      <c r="D11" s="39">
        <v>11</v>
      </c>
      <c r="E11" s="39">
        <v>11</v>
      </c>
      <c r="F11" s="38"/>
      <c r="G11" s="40"/>
      <c r="H11" s="41">
        <f>SUM(IF(C11&gt;C12,1,0),IF(D11&gt;D12,1,0),IF(E11&gt;E12,1,0),IF(F11&gt;F12,1,0),IF(G11&gt;G12,1,0))</f>
        <v>3</v>
      </c>
      <c r="I11" s="23"/>
      <c r="J11" s="24"/>
      <c r="K11" s="42" t="s">
        <v>15</v>
      </c>
      <c r="L11" s="43" t="str">
        <f>_xlfn.XLOOKUP(N11,L4:L6,B4:B6)</f>
        <v>Eimear Hutchinson</v>
      </c>
      <c r="N11">
        <v>2</v>
      </c>
      <c r="P11" s="36" t="s">
        <v>11</v>
      </c>
      <c r="Q11" s="37">
        <v>2</v>
      </c>
      <c r="R11" s="38">
        <v>7</v>
      </c>
      <c r="S11" s="39">
        <v>11</v>
      </c>
      <c r="T11" s="39">
        <v>11</v>
      </c>
      <c r="U11" s="38">
        <v>11</v>
      </c>
      <c r="V11" s="40"/>
      <c r="W11" s="41">
        <f>SUM(IF(R11&gt;R12,1,0),IF(S11&gt;S12,1,0),IF(T11&gt;T12,1,0),IF(U11&gt;U12,1,0),IF(V11&gt;V12,1,0))</f>
        <v>3</v>
      </c>
      <c r="X11" s="23"/>
      <c r="Y11" s="24"/>
      <c r="Z11" s="42" t="s">
        <v>15</v>
      </c>
      <c r="AA11" s="43" t="str">
        <f>_xlfn.XLOOKUP(AC11,AA4:AA6,Q4:Q6)</f>
        <v>Samanta Pusinskaite</v>
      </c>
      <c r="AC11">
        <v>2</v>
      </c>
    </row>
    <row r="12" spans="1:30" ht="16.2" thickBot="1" x14ac:dyDescent="0.35">
      <c r="A12" s="27">
        <v>1</v>
      </c>
      <c r="B12" s="44">
        <v>3</v>
      </c>
      <c r="C12" s="29">
        <v>4</v>
      </c>
      <c r="D12" s="31">
        <v>5</v>
      </c>
      <c r="E12" s="31">
        <v>9</v>
      </c>
      <c r="F12" s="29"/>
      <c r="G12" s="45"/>
      <c r="H12" s="34">
        <f>SUM(IF(C12&gt;C11,1,0),IF(D12&gt;D11,1,0),IF(E12&gt;E11,1,0),IF(F12&gt;F11,1,0),IF(G12&gt;G11,1,0))</f>
        <v>0</v>
      </c>
      <c r="I12" s="23"/>
      <c r="J12" s="24"/>
      <c r="K12" s="26" t="s">
        <v>16</v>
      </c>
      <c r="L12" s="46" t="str">
        <f>_xlfn.XLOOKUP(N12,L4:L6,B4:B6)</f>
        <v>Titanilla Kozak</v>
      </c>
      <c r="N12">
        <v>3</v>
      </c>
      <c r="P12" s="27">
        <v>1</v>
      </c>
      <c r="Q12" s="44">
        <v>3</v>
      </c>
      <c r="R12" s="29">
        <v>11</v>
      </c>
      <c r="S12" s="31">
        <v>8</v>
      </c>
      <c r="T12" s="31">
        <v>7</v>
      </c>
      <c r="U12" s="29">
        <v>4</v>
      </c>
      <c r="V12" s="45"/>
      <c r="W12" s="34">
        <f>SUM(IF(R12&gt;R11,1,0),IF(S12&gt;S11,1,0),IF(T12&gt;T11,1,0),IF(U12&gt;U11,1,0),IF(V12&gt;V11,1,0))</f>
        <v>1</v>
      </c>
      <c r="X12" s="23"/>
      <c r="Y12" s="24"/>
      <c r="Z12" s="26" t="s">
        <v>16</v>
      </c>
      <c r="AA12" s="46" t="str">
        <f>_xlfn.XLOOKUP(AC12,AA4:AA6,Q4:Q6)</f>
        <v>Titanilla Kozak</v>
      </c>
      <c r="AC12">
        <v>3</v>
      </c>
    </row>
    <row r="13" spans="1:30" ht="16.2" thickTop="1" x14ac:dyDescent="0.3">
      <c r="A13" s="36" t="s">
        <v>11</v>
      </c>
      <c r="B13" s="47">
        <v>1</v>
      </c>
      <c r="C13" s="48">
        <v>6</v>
      </c>
      <c r="D13" s="49">
        <v>9</v>
      </c>
      <c r="E13" s="39">
        <v>11</v>
      </c>
      <c r="F13" s="48">
        <v>8</v>
      </c>
      <c r="G13" s="40"/>
      <c r="H13" s="41">
        <f>SUM(IF(C13&gt;C14,1,0),IF(D13&gt;D14,1,0),IF(E13&gt;E14,1,0),IF(F13&gt;F14,1,0),IF(G13&gt;G14,1,0))</f>
        <v>1</v>
      </c>
      <c r="I13" s="23"/>
      <c r="P13" s="36" t="s">
        <v>11</v>
      </c>
      <c r="Q13" s="47">
        <v>1</v>
      </c>
      <c r="R13" s="48">
        <v>11</v>
      </c>
      <c r="S13" s="49">
        <v>11</v>
      </c>
      <c r="T13" s="39">
        <v>9</v>
      </c>
      <c r="U13" s="48">
        <v>4</v>
      </c>
      <c r="V13" s="40">
        <v>3</v>
      </c>
      <c r="W13" s="41">
        <f>SUM(IF(R13&gt;R14,1,0),IF(S13&gt;S14,1,0),IF(T13&gt;T14,1,0),IF(U13&gt;U14,1,0),IF(V13&gt;V14,1,0))</f>
        <v>2</v>
      </c>
      <c r="X13" s="23"/>
    </row>
    <row r="14" spans="1:30" ht="16.2" thickBot="1" x14ac:dyDescent="0.35">
      <c r="A14" s="50">
        <v>3</v>
      </c>
      <c r="B14" s="51">
        <v>2</v>
      </c>
      <c r="C14" s="52">
        <v>11</v>
      </c>
      <c r="D14" s="53">
        <v>11</v>
      </c>
      <c r="E14" s="54">
        <v>9</v>
      </c>
      <c r="F14" s="52">
        <v>11</v>
      </c>
      <c r="G14" s="55"/>
      <c r="H14" s="56">
        <f>SUM(IF(C14&gt;C13,1,0),IF(D14&gt;D13,1,0),IF(E14&gt;E13,1,0),IF(F14&gt;F13,1,0),IF(G14&gt;G13,1,0))</f>
        <v>3</v>
      </c>
      <c r="I14" s="23"/>
      <c r="P14" s="50">
        <v>3</v>
      </c>
      <c r="Q14" s="51">
        <v>2</v>
      </c>
      <c r="R14" s="52">
        <v>6</v>
      </c>
      <c r="S14" s="53">
        <v>8</v>
      </c>
      <c r="T14" s="54">
        <v>11</v>
      </c>
      <c r="U14" s="52">
        <v>11</v>
      </c>
      <c r="V14" s="55">
        <v>11</v>
      </c>
      <c r="W14" s="56">
        <f>SUM(IF(R14&gt;R13,1,0),IF(S14&gt;S13,1,0),IF(T14&gt;T13,1,0),IF(U14&gt;U13,1,0),IF(V14&gt;V13,1,0))</f>
        <v>3</v>
      </c>
      <c r="X14" s="23"/>
    </row>
    <row r="15" spans="1:30" ht="16.2" thickTop="1" x14ac:dyDescent="0.3"/>
    <row r="17" spans="1:21" ht="16.2" thickBot="1" x14ac:dyDescent="0.35"/>
    <row r="18" spans="1:21" ht="16.2" thickBot="1" x14ac:dyDescent="0.35">
      <c r="A18" s="218" t="s">
        <v>92</v>
      </c>
      <c r="B18" s="219"/>
      <c r="C18" s="220" t="s">
        <v>0</v>
      </c>
      <c r="D18" s="221"/>
      <c r="E18" s="222"/>
      <c r="F18" s="223" t="s">
        <v>1</v>
      </c>
      <c r="G18" s="224"/>
      <c r="H18" s="224"/>
      <c r="I18" s="224"/>
      <c r="J18" s="224"/>
      <c r="K18" s="225"/>
      <c r="L18" s="1" t="s">
        <v>2</v>
      </c>
      <c r="T18" s="236" t="s">
        <v>186</v>
      </c>
      <c r="U18" s="236"/>
    </row>
    <row r="19" spans="1:21" ht="16.2" thickBot="1" x14ac:dyDescent="0.35">
      <c r="A19" s="226" t="s">
        <v>45</v>
      </c>
      <c r="B19" s="227"/>
      <c r="C19" s="228" t="s">
        <v>3</v>
      </c>
      <c r="D19" s="229"/>
      <c r="E19" s="230"/>
      <c r="F19" s="231" t="s">
        <v>4</v>
      </c>
      <c r="G19" s="232"/>
      <c r="H19" s="231" t="s">
        <v>5</v>
      </c>
      <c r="I19" s="231"/>
      <c r="J19" s="233" t="s">
        <v>6</v>
      </c>
      <c r="K19" s="231"/>
      <c r="L19" s="2" t="s">
        <v>7</v>
      </c>
      <c r="T19" s="236"/>
      <c r="U19" s="236"/>
    </row>
    <row r="20" spans="1:21" ht="16.2" thickBot="1" x14ac:dyDescent="0.35">
      <c r="A20" s="234" t="s">
        <v>8</v>
      </c>
      <c r="B20" s="235"/>
      <c r="C20" s="3">
        <v>1</v>
      </c>
      <c r="D20" s="3">
        <v>2</v>
      </c>
      <c r="E20" s="3">
        <v>3</v>
      </c>
      <c r="F20" s="4" t="s">
        <v>9</v>
      </c>
      <c r="G20" s="4" t="s">
        <v>10</v>
      </c>
      <c r="H20" s="4" t="s">
        <v>9</v>
      </c>
      <c r="I20" s="4" t="s">
        <v>10</v>
      </c>
      <c r="J20" s="4" t="s">
        <v>9</v>
      </c>
      <c r="K20" s="4" t="s">
        <v>10</v>
      </c>
      <c r="L20" s="5"/>
      <c r="O20" s="6"/>
    </row>
    <row r="21" spans="1:21" ht="16.2" thickBot="1" x14ac:dyDescent="0.35">
      <c r="A21" s="7">
        <v>1</v>
      </c>
      <c r="B21" s="58" t="s">
        <v>69</v>
      </c>
      <c r="C21" s="9"/>
      <c r="D21" s="10">
        <f>H30</f>
        <v>1</v>
      </c>
      <c r="E21" s="11">
        <f>H26</f>
        <v>3</v>
      </c>
      <c r="F21" s="10">
        <f>SUM(IF(D21=3,1,0),IF(E21=3,1,0))</f>
        <v>1</v>
      </c>
      <c r="G21" s="10">
        <f>SUM(IF(D21&lt;3,1,0),IF(E21&lt;3,1,0))</f>
        <v>1</v>
      </c>
      <c r="H21" s="12">
        <f>SUM(D21,E21)</f>
        <v>4</v>
      </c>
      <c r="I21" s="12">
        <f>SUM(C22,C23)</f>
        <v>0</v>
      </c>
      <c r="J21" s="12"/>
      <c r="K21" s="13"/>
      <c r="L21" s="14">
        <f>SUM(IF(G21=2,3),IF(G21=1,2),IF(G21=0,1))</f>
        <v>2</v>
      </c>
    </row>
    <row r="22" spans="1:21" ht="16.2" thickBot="1" x14ac:dyDescent="0.35">
      <c r="A22" s="7">
        <v>2</v>
      </c>
      <c r="B22" s="57" t="s">
        <v>87</v>
      </c>
      <c r="C22" s="10">
        <v>0</v>
      </c>
      <c r="D22" s="9"/>
      <c r="E22" s="10">
        <f>H28</f>
        <v>3</v>
      </c>
      <c r="F22" s="10">
        <f>SUM(IF(C22=3,1,0),IF(E22=3,1,0))</f>
        <v>1</v>
      </c>
      <c r="G22" s="10">
        <f>SUM(IF(C22&lt;3,1,0),IF(E22&lt;3,1,0))</f>
        <v>1</v>
      </c>
      <c r="H22" s="12">
        <f>SUM(C22,E22)</f>
        <v>3</v>
      </c>
      <c r="I22" s="12">
        <f>SUM(D21,D23)</f>
        <v>1</v>
      </c>
      <c r="J22" s="12"/>
      <c r="K22" s="13"/>
      <c r="L22" s="14">
        <v>1</v>
      </c>
    </row>
    <row r="23" spans="1:21" ht="16.2" thickBot="1" x14ac:dyDescent="0.35">
      <c r="A23" s="7">
        <v>3</v>
      </c>
      <c r="B23" s="57" t="s">
        <v>88</v>
      </c>
      <c r="C23" s="10">
        <v>0</v>
      </c>
      <c r="D23" s="10">
        <v>0</v>
      </c>
      <c r="E23" s="9"/>
      <c r="F23" s="10">
        <f>SUM(IF(C23=3,1,0),IF(D23=3,1,0))</f>
        <v>0</v>
      </c>
      <c r="G23" s="10">
        <f>SUM(IF(C23&lt;3,1,0),IF(D23&lt;3,1,0))</f>
        <v>2</v>
      </c>
      <c r="H23" s="12">
        <f>SUM(C23,D23)</f>
        <v>0</v>
      </c>
      <c r="I23" s="12">
        <f>SUM(E21,E22)</f>
        <v>6</v>
      </c>
      <c r="J23" s="12"/>
      <c r="K23" s="13"/>
      <c r="L23" s="14">
        <f>SUM(IF(G23=2,3),IF(G23=1,2),IF(G23=0,1))</f>
        <v>3</v>
      </c>
    </row>
    <row r="25" spans="1:21" ht="16.2" thickBot="1" x14ac:dyDescent="0.35">
      <c r="K25" s="15"/>
      <c r="L25" s="15"/>
    </row>
    <row r="26" spans="1:21" ht="16.8" thickTop="1" thickBot="1" x14ac:dyDescent="0.35">
      <c r="A26" s="16" t="s">
        <v>11</v>
      </c>
      <c r="B26" s="17">
        <v>1</v>
      </c>
      <c r="C26" s="18">
        <v>11</v>
      </c>
      <c r="D26" s="19">
        <v>7</v>
      </c>
      <c r="E26" s="19">
        <v>11</v>
      </c>
      <c r="F26" s="20">
        <v>11</v>
      </c>
      <c r="G26" s="21"/>
      <c r="H26" s="22">
        <f>SUM(IF(C26&gt;C27,1,0),IF(D26&gt;D27,1,0),IF(E26&gt;E27,1,0),IF(F26&gt;F27,1,0),IF(G26&gt;G27,1,0))</f>
        <v>3</v>
      </c>
      <c r="I26" s="23"/>
      <c r="J26" s="24"/>
      <c r="K26" s="25" t="s">
        <v>12</v>
      </c>
      <c r="L26" s="26" t="s">
        <v>13</v>
      </c>
    </row>
    <row r="27" spans="1:21" ht="16.2" thickBot="1" x14ac:dyDescent="0.35">
      <c r="A27" s="27">
        <v>2</v>
      </c>
      <c r="B27" s="28">
        <v>3</v>
      </c>
      <c r="C27" s="29">
        <v>8</v>
      </c>
      <c r="D27" s="30">
        <v>11</v>
      </c>
      <c r="E27" s="31">
        <v>2</v>
      </c>
      <c r="F27" s="32">
        <v>7</v>
      </c>
      <c r="G27" s="33"/>
      <c r="H27" s="34">
        <f>SUM(IF(C27&gt;C26,1,0),IF(D27&gt;D26,1,0),IF(E27&gt;E26,1,0),IF(F27&gt;F26,1,0),IF(G27&gt;G26,1,0))</f>
        <v>1</v>
      </c>
      <c r="I27" s="23"/>
      <c r="J27" s="24"/>
      <c r="K27" s="24" t="s">
        <v>14</v>
      </c>
      <c r="L27" s="35" t="str">
        <f>_xlfn.XLOOKUP(N27,L21:L23,B21:B23)</f>
        <v>Nuria Goldston</v>
      </c>
      <c r="N27">
        <v>1</v>
      </c>
    </row>
    <row r="28" spans="1:21" ht="16.2" thickTop="1" x14ac:dyDescent="0.3">
      <c r="A28" s="36" t="s">
        <v>11</v>
      </c>
      <c r="B28" s="37">
        <v>2</v>
      </c>
      <c r="C28" s="38">
        <v>7</v>
      </c>
      <c r="D28" s="39">
        <v>12</v>
      </c>
      <c r="E28" s="39">
        <v>11</v>
      </c>
      <c r="F28" s="38">
        <v>11</v>
      </c>
      <c r="G28" s="40"/>
      <c r="H28" s="41">
        <f>SUM(IF(C28&gt;C29,1,0),IF(D28&gt;D29,1,0),IF(E28&gt;E29,1,0),IF(F28&gt;F29,1,0),IF(G28&gt;G29,1,0))</f>
        <v>3</v>
      </c>
      <c r="I28" s="23"/>
      <c r="J28" s="24"/>
      <c r="K28" s="42" t="s">
        <v>15</v>
      </c>
      <c r="L28" s="43" t="str">
        <f>_xlfn.XLOOKUP(N28,L21:L23,B21:B23)</f>
        <v>Ahna McDonnell</v>
      </c>
      <c r="N28">
        <v>2</v>
      </c>
    </row>
    <row r="29" spans="1:21" ht="16.2" thickBot="1" x14ac:dyDescent="0.35">
      <c r="A29" s="27">
        <v>1</v>
      </c>
      <c r="B29" s="44">
        <v>3</v>
      </c>
      <c r="C29" s="29">
        <v>11</v>
      </c>
      <c r="D29" s="31">
        <v>10</v>
      </c>
      <c r="E29" s="31">
        <v>2</v>
      </c>
      <c r="F29" s="29">
        <v>7</v>
      </c>
      <c r="G29" s="45"/>
      <c r="H29" s="34">
        <f>SUM(IF(C29&gt;C28,1,0),IF(D29&gt;D28,1,0),IF(E29&gt;E28,1,0),IF(F29&gt;F28,1,0),IF(G29&gt;G28,1,0))</f>
        <v>1</v>
      </c>
      <c r="I29" s="23"/>
      <c r="J29" s="24"/>
      <c r="K29" s="26" t="s">
        <v>16</v>
      </c>
      <c r="L29" s="46" t="str">
        <f>_xlfn.XLOOKUP(N29,L21:L23,B21:B23)</f>
        <v>Samanta Pusinskaite</v>
      </c>
      <c r="N29">
        <v>3</v>
      </c>
    </row>
    <row r="30" spans="1:21" ht="16.2" thickTop="1" x14ac:dyDescent="0.3">
      <c r="A30" s="36" t="s">
        <v>11</v>
      </c>
      <c r="B30" s="47">
        <v>1</v>
      </c>
      <c r="C30" s="48">
        <v>11</v>
      </c>
      <c r="D30" s="49">
        <v>7</v>
      </c>
      <c r="E30" s="39">
        <v>3</v>
      </c>
      <c r="F30" s="48">
        <v>2</v>
      </c>
      <c r="G30" s="40"/>
      <c r="H30" s="41">
        <f>SUM(IF(C30&gt;C31,1,0),IF(D30&gt;D31,1,0),IF(E30&gt;E31,1,0),IF(F30&gt;F31,1,0),IF(G30&gt;G31,1,0))</f>
        <v>1</v>
      </c>
      <c r="I30" s="23"/>
    </row>
    <row r="31" spans="1:21" ht="16.2" thickBot="1" x14ac:dyDescent="0.35">
      <c r="A31" s="50">
        <v>3</v>
      </c>
      <c r="B31" s="51">
        <v>2</v>
      </c>
      <c r="C31" s="52">
        <v>9</v>
      </c>
      <c r="D31" s="53">
        <v>11</v>
      </c>
      <c r="E31" s="54">
        <v>11</v>
      </c>
      <c r="F31" s="52">
        <v>11</v>
      </c>
      <c r="G31" s="55"/>
      <c r="H31" s="56">
        <f>SUM(IF(C31&gt;C30,1,0),IF(D31&gt;D30,1,0),IF(E31&gt;E30,1,0),IF(F31&gt;F30,1,0),IF(G31&gt;G30,1,0))</f>
        <v>3</v>
      </c>
      <c r="I31" s="23"/>
    </row>
    <row r="32" spans="1:21" ht="16.2" thickTop="1" x14ac:dyDescent="0.3"/>
    <row r="34" spans="1:15" ht="16.2" thickBot="1" x14ac:dyDescent="0.35"/>
    <row r="35" spans="1:15" ht="16.2" thickBot="1" x14ac:dyDescent="0.35">
      <c r="A35" s="218" t="s">
        <v>92</v>
      </c>
      <c r="B35" s="219"/>
      <c r="C35" s="220" t="s">
        <v>0</v>
      </c>
      <c r="D35" s="221"/>
      <c r="E35" s="222"/>
      <c r="F35" s="223" t="s">
        <v>1</v>
      </c>
      <c r="G35" s="224"/>
      <c r="H35" s="224"/>
      <c r="I35" s="224"/>
      <c r="J35" s="224"/>
      <c r="K35" s="225"/>
      <c r="L35" s="1" t="s">
        <v>2</v>
      </c>
    </row>
    <row r="36" spans="1:15" ht="16.2" thickBot="1" x14ac:dyDescent="0.35">
      <c r="A36" s="226" t="s">
        <v>38</v>
      </c>
      <c r="B36" s="227"/>
      <c r="C36" s="228" t="s">
        <v>3</v>
      </c>
      <c r="D36" s="229"/>
      <c r="E36" s="230"/>
      <c r="F36" s="231" t="s">
        <v>4</v>
      </c>
      <c r="G36" s="232"/>
      <c r="H36" s="231" t="s">
        <v>5</v>
      </c>
      <c r="I36" s="231"/>
      <c r="J36" s="233" t="s">
        <v>6</v>
      </c>
      <c r="K36" s="231"/>
      <c r="L36" s="2" t="s">
        <v>7</v>
      </c>
    </row>
    <row r="37" spans="1:15" ht="16.2" thickBot="1" x14ac:dyDescent="0.35">
      <c r="A37" s="234" t="s">
        <v>8</v>
      </c>
      <c r="B37" s="235"/>
      <c r="C37" s="3">
        <v>1</v>
      </c>
      <c r="D37" s="3">
        <v>2</v>
      </c>
      <c r="E37" s="3">
        <v>3</v>
      </c>
      <c r="F37" s="4" t="s">
        <v>9</v>
      </c>
      <c r="G37" s="4" t="s">
        <v>10</v>
      </c>
      <c r="H37" s="4" t="s">
        <v>9</v>
      </c>
      <c r="I37" s="4" t="s">
        <v>10</v>
      </c>
      <c r="J37" s="4" t="s">
        <v>9</v>
      </c>
      <c r="K37" s="4" t="s">
        <v>10</v>
      </c>
      <c r="L37" s="5"/>
      <c r="O37" s="6"/>
    </row>
    <row r="38" spans="1:15" ht="16.2" thickBot="1" x14ac:dyDescent="0.35">
      <c r="A38" s="7">
        <v>1</v>
      </c>
      <c r="B38" s="58" t="s">
        <v>89</v>
      </c>
      <c r="C38" s="9"/>
      <c r="D38" s="10">
        <f>H47</f>
        <v>3</v>
      </c>
      <c r="E38" s="11">
        <f>H43</f>
        <v>3</v>
      </c>
      <c r="F38" s="10">
        <f>SUM(IF(D38=3,1,0),IF(E38=3,1,0))</f>
        <v>2</v>
      </c>
      <c r="G38" s="10">
        <f>SUM(IF(D38&lt;3,1,0),IF(E38&lt;3,1,0))</f>
        <v>0</v>
      </c>
      <c r="H38" s="12">
        <f>SUM(D38,E38)</f>
        <v>6</v>
      </c>
      <c r="I38" s="12">
        <f>SUM(C39,C40)</f>
        <v>0</v>
      </c>
      <c r="J38" s="12"/>
      <c r="K38" s="13"/>
      <c r="L38" s="14">
        <f>SUM(IF(G38=2,3),IF(G38=1,2),IF(G38=0,1))</f>
        <v>1</v>
      </c>
    </row>
    <row r="39" spans="1:15" ht="16.2" thickBot="1" x14ac:dyDescent="0.35">
      <c r="A39" s="7">
        <v>2</v>
      </c>
      <c r="B39" s="57" t="s">
        <v>90</v>
      </c>
      <c r="C39" s="10">
        <v>0</v>
      </c>
      <c r="D39" s="9"/>
      <c r="E39" s="10">
        <f>H45</f>
        <v>2</v>
      </c>
      <c r="F39" s="10">
        <f>SUM(IF(C39=3,1,0),IF(E39=3,1,0))</f>
        <v>0</v>
      </c>
      <c r="G39" s="10">
        <f>SUM(IF(C39&lt;3,1,0),IF(E39&lt;3,1,0))</f>
        <v>2</v>
      </c>
      <c r="H39" s="12">
        <f>SUM(C39,E39)</f>
        <v>2</v>
      </c>
      <c r="I39" s="12">
        <f>SUM(D38,D40)</f>
        <v>3</v>
      </c>
      <c r="J39" s="12"/>
      <c r="K39" s="13"/>
      <c r="L39" s="14">
        <f>SUM(IF(G39=2,3),IF(G39=1,2),IF(G39=0,1))</f>
        <v>3</v>
      </c>
    </row>
    <row r="40" spans="1:15" ht="16.2" thickBot="1" x14ac:dyDescent="0.35">
      <c r="A40" s="7">
        <v>3</v>
      </c>
      <c r="B40" s="57" t="s">
        <v>91</v>
      </c>
      <c r="C40" s="10">
        <v>0</v>
      </c>
      <c r="D40" s="10">
        <v>0</v>
      </c>
      <c r="E40" s="9"/>
      <c r="F40" s="10">
        <f>SUM(IF(C40=3,1,0),IF(D40=3,1,0))</f>
        <v>0</v>
      </c>
      <c r="G40" s="10">
        <f>SUM(IF(C40&lt;3,1,0),IF(D40&lt;3,1,0))</f>
        <v>2</v>
      </c>
      <c r="H40" s="12">
        <f>SUM(C40,D40)</f>
        <v>0</v>
      </c>
      <c r="I40" s="12">
        <f>SUM(E38,E39)</f>
        <v>5</v>
      </c>
      <c r="J40" s="12"/>
      <c r="K40" s="13"/>
      <c r="L40" s="14">
        <v>2</v>
      </c>
    </row>
    <row r="42" spans="1:15" ht="16.2" thickBot="1" x14ac:dyDescent="0.35">
      <c r="K42" s="15"/>
      <c r="L42" s="15"/>
    </row>
    <row r="43" spans="1:15" ht="16.8" thickTop="1" thickBot="1" x14ac:dyDescent="0.35">
      <c r="A43" s="16" t="s">
        <v>11</v>
      </c>
      <c r="B43" s="17">
        <v>1</v>
      </c>
      <c r="C43" s="18">
        <v>13</v>
      </c>
      <c r="D43" s="19">
        <v>13</v>
      </c>
      <c r="E43" s="19">
        <v>10</v>
      </c>
      <c r="F43" s="20">
        <v>10</v>
      </c>
      <c r="G43" s="21">
        <v>11</v>
      </c>
      <c r="H43" s="22">
        <f>SUM(IF(C43&gt;C44,1,0),IF(D43&gt;D44,1,0),IF(E43&gt;E44,1,0),IF(F43&gt;F44,1,0),IF(G43&gt;G44,1,0))</f>
        <v>3</v>
      </c>
      <c r="I43" s="23"/>
      <c r="J43" s="24"/>
      <c r="K43" s="25" t="s">
        <v>12</v>
      </c>
      <c r="L43" s="26" t="s">
        <v>13</v>
      </c>
    </row>
    <row r="44" spans="1:15" ht="16.2" thickBot="1" x14ac:dyDescent="0.35">
      <c r="A44" s="27">
        <v>2</v>
      </c>
      <c r="B44" s="28">
        <v>3</v>
      </c>
      <c r="C44" s="29">
        <v>11</v>
      </c>
      <c r="D44" s="30">
        <v>11</v>
      </c>
      <c r="E44" s="31">
        <v>12</v>
      </c>
      <c r="F44" s="32">
        <v>12</v>
      </c>
      <c r="G44" s="33">
        <v>6</v>
      </c>
      <c r="H44" s="34">
        <f>SUM(IF(C44&gt;C43,1,0),IF(D44&gt;D43,1,0),IF(E44&gt;E43,1,0),IF(F44&gt;F43,1,0),IF(G44&gt;G43,1,0))</f>
        <v>2</v>
      </c>
      <c r="I44" s="23"/>
      <c r="J44" s="24"/>
      <c r="K44" s="24" t="s">
        <v>14</v>
      </c>
      <c r="L44" s="35" t="str">
        <f>_xlfn.XLOOKUP(N44,L38:L40,B38:B40)</f>
        <v>Polly Smith</v>
      </c>
      <c r="N44">
        <v>1</v>
      </c>
    </row>
    <row r="45" spans="1:15" ht="16.2" thickTop="1" x14ac:dyDescent="0.3">
      <c r="A45" s="36" t="s">
        <v>11</v>
      </c>
      <c r="B45" s="37">
        <v>2</v>
      </c>
      <c r="C45" s="38">
        <v>13</v>
      </c>
      <c r="D45" s="39">
        <v>9</v>
      </c>
      <c r="E45" s="39">
        <v>11</v>
      </c>
      <c r="F45" s="38">
        <v>11</v>
      </c>
      <c r="G45" s="40">
        <v>7</v>
      </c>
      <c r="H45" s="41">
        <f>SUM(IF(C45&gt;C46,1,0),IF(D45&gt;D46,1,0),IF(E45&gt;E46,1,0),IF(F45&gt;F46,1,0),IF(G45&gt;G46,1,0))</f>
        <v>2</v>
      </c>
      <c r="I45" s="23"/>
      <c r="J45" s="24"/>
      <c r="K45" s="42" t="s">
        <v>15</v>
      </c>
      <c r="L45" s="43" t="str">
        <f>_xlfn.XLOOKUP(N45,L38:L40,B38:B40)</f>
        <v>Miranda Parra Escalona</v>
      </c>
      <c r="N45">
        <v>2</v>
      </c>
    </row>
    <row r="46" spans="1:15" ht="16.2" thickBot="1" x14ac:dyDescent="0.35">
      <c r="A46" s="27">
        <v>1</v>
      </c>
      <c r="B46" s="44">
        <v>3</v>
      </c>
      <c r="C46" s="29">
        <v>15</v>
      </c>
      <c r="D46" s="31">
        <v>11</v>
      </c>
      <c r="E46" s="31">
        <v>1</v>
      </c>
      <c r="F46" s="29">
        <v>8</v>
      </c>
      <c r="G46" s="45">
        <v>11</v>
      </c>
      <c r="H46" s="34">
        <f>SUM(IF(C46&gt;C45,1,0),IF(D46&gt;D45,1,0),IF(E46&gt;E45,1,0),IF(F46&gt;F45,1,0),IF(G46&gt;G45,1,0))</f>
        <v>3</v>
      </c>
      <c r="I46" s="23"/>
      <c r="J46" s="24"/>
      <c r="K46" s="26" t="s">
        <v>16</v>
      </c>
      <c r="L46" s="46" t="str">
        <f>_xlfn.XLOOKUP(N46,L38:L40,B38:B40)</f>
        <v>Jane Wilson</v>
      </c>
      <c r="N46">
        <v>3</v>
      </c>
    </row>
    <row r="47" spans="1:15" ht="16.2" thickTop="1" x14ac:dyDescent="0.3">
      <c r="A47" s="36" t="s">
        <v>11</v>
      </c>
      <c r="B47" s="47">
        <v>1</v>
      </c>
      <c r="C47" s="48">
        <v>9</v>
      </c>
      <c r="D47" s="49">
        <v>11</v>
      </c>
      <c r="E47" s="39">
        <v>11</v>
      </c>
      <c r="F47" s="48">
        <v>8</v>
      </c>
      <c r="G47" s="40">
        <v>11</v>
      </c>
      <c r="H47" s="41">
        <f>SUM(IF(C47&gt;C48,1,0),IF(D47&gt;D48,1,0),IF(E47&gt;E48,1,0),IF(F47&gt;F48,1,0),IF(G47&gt;G48,1,0))</f>
        <v>3</v>
      </c>
      <c r="I47" s="23"/>
    </row>
    <row r="48" spans="1:15" ht="16.2" thickBot="1" x14ac:dyDescent="0.35">
      <c r="A48" s="50">
        <v>3</v>
      </c>
      <c r="B48" s="51">
        <v>2</v>
      </c>
      <c r="C48" s="52">
        <v>11</v>
      </c>
      <c r="D48" s="53">
        <v>5</v>
      </c>
      <c r="E48" s="54">
        <v>9</v>
      </c>
      <c r="F48" s="52">
        <v>11</v>
      </c>
      <c r="G48" s="55">
        <v>4</v>
      </c>
      <c r="H48" s="56">
        <f>SUM(IF(C48&gt;C47,1,0),IF(D48&gt;D47,1,0),IF(E48&gt;E47,1,0),IF(F48&gt;F47,1,0),IF(G48&gt;G47,1,0))</f>
        <v>2</v>
      </c>
      <c r="I48" s="23"/>
    </row>
    <row r="49" ht="16.2" thickTop="1" x14ac:dyDescent="0.3"/>
  </sheetData>
  <mergeCells count="37">
    <mergeCell ref="T18:U19"/>
    <mergeCell ref="A37:B37"/>
    <mergeCell ref="P1:Q1"/>
    <mergeCell ref="R1:T1"/>
    <mergeCell ref="U1:Z1"/>
    <mergeCell ref="P2:Q2"/>
    <mergeCell ref="R2:T2"/>
    <mergeCell ref="U2:V2"/>
    <mergeCell ref="W2:X2"/>
    <mergeCell ref="Y2:Z2"/>
    <mergeCell ref="P3:Q3"/>
    <mergeCell ref="A20:B20"/>
    <mergeCell ref="A35:B35"/>
    <mergeCell ref="C35:E35"/>
    <mergeCell ref="F35:K35"/>
    <mergeCell ref="A36:B36"/>
    <mergeCell ref="C36:E36"/>
    <mergeCell ref="F36:G36"/>
    <mergeCell ref="H36:I36"/>
    <mergeCell ref="J36:K36"/>
    <mergeCell ref="A3:B3"/>
    <mergeCell ref="A18:B18"/>
    <mergeCell ref="C18:E18"/>
    <mergeCell ref="F18:K18"/>
    <mergeCell ref="A19:B19"/>
    <mergeCell ref="C19:E19"/>
    <mergeCell ref="F19:G19"/>
    <mergeCell ref="H19:I19"/>
    <mergeCell ref="J19:K19"/>
    <mergeCell ref="A1:B1"/>
    <mergeCell ref="C1:E1"/>
    <mergeCell ref="F1:K1"/>
    <mergeCell ref="A2:B2"/>
    <mergeCell ref="C2:E2"/>
    <mergeCell ref="F2:G2"/>
    <mergeCell ref="H2:I2"/>
    <mergeCell ref="J2:K2"/>
  </mergeCells>
  <hyperlinks>
    <hyperlink ref="T18:U19" location="Contents!A1" display="Contents " xr:uid="{8B4C7DFC-E9B8-394D-BB17-2ECC7228F4E2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7D9BE-EFF6-6D42-B6FA-D275C45EE3AF}">
  <sheetPr>
    <tabColor theme="6" tint="-0.249977111117893"/>
  </sheetPr>
  <dimension ref="A1:P50"/>
  <sheetViews>
    <sheetView topLeftCell="A15" workbookViewId="0">
      <selection activeCell="AF3" sqref="AF3:AG4"/>
    </sheetView>
  </sheetViews>
  <sheetFormatPr defaultColWidth="8.796875" defaultRowHeight="13.2" x14ac:dyDescent="0.25"/>
  <cols>
    <col min="1" max="1" width="4.69921875" style="139" customWidth="1"/>
    <col min="2" max="2" width="21.796875" style="139" bestFit="1" customWidth="1"/>
    <col min="3" max="3" width="4.5" style="139" customWidth="1"/>
    <col min="4" max="4" width="21.19921875" style="139" customWidth="1"/>
    <col min="5" max="5" width="4.5" style="139" customWidth="1"/>
    <col min="6" max="6" width="22.296875" style="139" bestFit="1" customWidth="1"/>
    <col min="7" max="7" width="4.5" style="139" customWidth="1"/>
    <col min="8" max="8" width="21.19921875" style="139" customWidth="1"/>
    <col min="9" max="9" width="4.5" style="139" customWidth="1"/>
    <col min="10" max="10" width="21.19921875" style="139" customWidth="1"/>
    <col min="11" max="16384" width="8.796875" style="139"/>
  </cols>
  <sheetData>
    <row r="1" spans="1:12" ht="22.8" x14ac:dyDescent="0.25">
      <c r="A1" s="244" t="s">
        <v>130</v>
      </c>
      <c r="B1" s="244"/>
      <c r="C1" s="244"/>
      <c r="D1" s="244"/>
      <c r="E1" s="244"/>
      <c r="F1" s="244"/>
      <c r="G1" s="244"/>
      <c r="H1" s="244"/>
      <c r="I1" s="244"/>
    </row>
    <row r="2" spans="1:12" ht="13.8" x14ac:dyDescent="0.25">
      <c r="A2" s="140"/>
      <c r="B2" s="140"/>
      <c r="C2" s="141"/>
      <c r="D2" s="142"/>
      <c r="E2" s="143"/>
      <c r="F2" s="144"/>
      <c r="G2" s="141"/>
      <c r="H2" s="145"/>
    </row>
    <row r="3" spans="1:12" x14ac:dyDescent="0.25">
      <c r="D3" s="245" t="s">
        <v>167</v>
      </c>
      <c r="E3" s="245"/>
      <c r="F3" s="245"/>
    </row>
    <row r="5" spans="1:12" ht="13.8" x14ac:dyDescent="0.25">
      <c r="B5" s="146"/>
      <c r="C5" s="147"/>
      <c r="D5" s="146"/>
      <c r="E5" s="147"/>
      <c r="F5" s="146"/>
    </row>
    <row r="6" spans="1:12" ht="15" x14ac:dyDescent="0.25">
      <c r="B6" s="148"/>
      <c r="C6" s="147"/>
      <c r="D6" s="148"/>
      <c r="E6" s="147"/>
      <c r="F6" s="148"/>
      <c r="H6" s="149"/>
    </row>
    <row r="7" spans="1:12" ht="13.8" x14ac:dyDescent="0.25">
      <c r="B7" s="150" t="s">
        <v>131</v>
      </c>
      <c r="C7" s="147"/>
      <c r="D7" s="150" t="s">
        <v>132</v>
      </c>
      <c r="E7" s="147"/>
      <c r="F7" s="150" t="s">
        <v>133</v>
      </c>
      <c r="H7" s="151" t="s">
        <v>134</v>
      </c>
      <c r="K7" s="243" t="s">
        <v>264</v>
      </c>
      <c r="L7" s="243"/>
    </row>
    <row r="8" spans="1:12" ht="15" x14ac:dyDescent="0.25">
      <c r="H8" s="149"/>
      <c r="K8" s="243"/>
      <c r="L8" s="243"/>
    </row>
    <row r="9" spans="1:12" ht="15.6" thickBot="1" x14ac:dyDescent="0.3">
      <c r="A9" s="152" t="s">
        <v>152</v>
      </c>
      <c r="B9" s="153" t="str">
        <f>'15G'!L10</f>
        <v>Lea Gal</v>
      </c>
      <c r="C9" s="154"/>
      <c r="D9" s="143"/>
      <c r="E9" s="141"/>
      <c r="F9" s="143"/>
      <c r="G9" s="143"/>
      <c r="H9" s="143"/>
      <c r="I9" s="141"/>
      <c r="J9" s="143"/>
    </row>
    <row r="10" spans="1:12" ht="13.8" x14ac:dyDescent="0.25">
      <c r="B10" s="143"/>
      <c r="C10" s="155"/>
      <c r="D10" s="143"/>
      <c r="E10" s="141"/>
      <c r="F10" s="143"/>
      <c r="G10" s="143"/>
      <c r="H10" s="143"/>
      <c r="I10" s="141"/>
      <c r="J10" s="143"/>
    </row>
    <row r="11" spans="1:12" ht="13.8" x14ac:dyDescent="0.25">
      <c r="B11" s="143"/>
      <c r="C11" s="156"/>
      <c r="D11" s="143"/>
      <c r="E11" s="141"/>
      <c r="F11" s="143"/>
      <c r="G11" s="143"/>
      <c r="H11" s="143"/>
      <c r="I11" s="141"/>
      <c r="J11" s="143"/>
    </row>
    <row r="12" spans="1:12" ht="15.6" thickBot="1" x14ac:dyDescent="0.3">
      <c r="A12" s="143"/>
      <c r="B12" s="157"/>
      <c r="D12" s="158" t="str">
        <f>B9</f>
        <v>Lea Gal</v>
      </c>
      <c r="E12" s="154"/>
      <c r="F12" s="143"/>
      <c r="G12" s="143"/>
      <c r="H12" s="143"/>
      <c r="I12" s="141"/>
      <c r="J12" s="143"/>
    </row>
    <row r="13" spans="1:12" ht="13.8" x14ac:dyDescent="0.25">
      <c r="A13" s="143"/>
      <c r="B13" s="143"/>
      <c r="C13" s="156"/>
      <c r="D13" s="143"/>
      <c r="E13" s="159"/>
      <c r="F13" s="143"/>
      <c r="G13" s="143"/>
      <c r="H13" s="143"/>
      <c r="I13" s="141"/>
      <c r="J13" s="143"/>
    </row>
    <row r="14" spans="1:12" ht="13.8" x14ac:dyDescent="0.25">
      <c r="A14" s="160"/>
      <c r="B14" s="143"/>
      <c r="C14" s="156"/>
      <c r="D14" s="143"/>
      <c r="E14" s="159"/>
      <c r="F14" s="143"/>
      <c r="G14" s="143"/>
      <c r="H14" s="143"/>
      <c r="I14" s="141"/>
      <c r="J14" s="143"/>
    </row>
    <row r="15" spans="1:12" ht="15.6" thickBot="1" x14ac:dyDescent="0.3">
      <c r="A15" s="149" t="s">
        <v>144</v>
      </c>
      <c r="B15" s="161"/>
      <c r="C15" s="162"/>
      <c r="D15" s="143"/>
      <c r="E15" s="163"/>
      <c r="F15" s="143"/>
      <c r="G15" s="143"/>
      <c r="H15" s="143"/>
      <c r="I15" s="141"/>
      <c r="J15" s="143"/>
    </row>
    <row r="16" spans="1:12" ht="13.8" x14ac:dyDescent="0.25">
      <c r="A16" s="160"/>
      <c r="B16" s="164"/>
      <c r="C16" s="164"/>
      <c r="E16" s="163"/>
      <c r="F16" s="143"/>
      <c r="J16" s="143"/>
    </row>
    <row r="17" spans="1:10" ht="13.8" x14ac:dyDescent="0.25">
      <c r="A17" s="143"/>
      <c r="B17" s="143"/>
      <c r="C17" s="143"/>
      <c r="D17" s="157"/>
      <c r="E17" s="163"/>
      <c r="F17" s="143"/>
      <c r="J17" s="143"/>
    </row>
    <row r="18" spans="1:10" ht="13.8" x14ac:dyDescent="0.25">
      <c r="A18" s="143"/>
      <c r="B18" s="143"/>
      <c r="C18" s="143"/>
      <c r="E18" s="163"/>
      <c r="F18" s="143"/>
      <c r="J18" s="143"/>
    </row>
    <row r="19" spans="1:10" ht="13.8" x14ac:dyDescent="0.25">
      <c r="A19" s="143"/>
      <c r="B19" s="143"/>
      <c r="C19" s="143"/>
      <c r="E19" s="163"/>
      <c r="F19" s="143"/>
      <c r="J19" s="143"/>
    </row>
    <row r="20" spans="1:10" ht="15.6" thickBot="1" x14ac:dyDescent="0.3">
      <c r="A20" s="143" t="s">
        <v>153</v>
      </c>
      <c r="B20" s="153" t="str">
        <f>'15G'!L28</f>
        <v>Ahna McDonnell</v>
      </c>
      <c r="C20" s="154"/>
      <c r="D20" s="157" t="str">
        <f>IF($F$1=TRUE,B45+1,"")</f>
        <v/>
      </c>
      <c r="F20" s="158" t="str" cm="1">
        <f t="array" ref="F20:G20">'15GKOSS'!Q6:R6</f>
        <v>Ahna McDonnell</v>
      </c>
      <c r="G20" s="154">
        <v>0</v>
      </c>
      <c r="H20" s="143"/>
      <c r="J20" s="143"/>
    </row>
    <row r="21" spans="1:10" ht="13.8" x14ac:dyDescent="0.25">
      <c r="A21" s="143"/>
      <c r="B21" s="143"/>
      <c r="C21" s="155"/>
      <c r="D21" s="143"/>
      <c r="E21" s="163"/>
      <c r="F21" s="143"/>
      <c r="G21" s="165"/>
      <c r="H21" s="143"/>
      <c r="J21" s="143"/>
    </row>
    <row r="22" spans="1:10" ht="13.8" x14ac:dyDescent="0.25">
      <c r="A22" s="143"/>
      <c r="B22" s="143"/>
      <c r="C22" s="156"/>
      <c r="D22" s="143"/>
      <c r="E22" s="163"/>
      <c r="F22" s="143"/>
      <c r="G22" s="163"/>
      <c r="H22" s="143"/>
      <c r="J22" s="143"/>
    </row>
    <row r="23" spans="1:10" ht="15.6" thickBot="1" x14ac:dyDescent="0.3">
      <c r="A23" s="143"/>
      <c r="B23" s="157"/>
      <c r="D23" s="158" t="str" cm="1">
        <f t="array" ref="D23:E23">'15GKOSS'!F12:G12</f>
        <v>Ahna McDonnell</v>
      </c>
      <c r="E23" s="162">
        <v>0</v>
      </c>
      <c r="F23" s="143"/>
      <c r="G23" s="163"/>
      <c r="H23" s="143"/>
      <c r="J23" s="143"/>
    </row>
    <row r="24" spans="1:10" ht="13.8" x14ac:dyDescent="0.25">
      <c r="A24" s="143"/>
      <c r="B24" s="143"/>
      <c r="C24" s="156"/>
      <c r="D24" s="143"/>
      <c r="E24" s="141"/>
      <c r="F24" s="143"/>
      <c r="G24" s="163"/>
      <c r="H24" s="143"/>
      <c r="J24" s="143"/>
    </row>
    <row r="25" spans="1:10" ht="13.8" x14ac:dyDescent="0.25">
      <c r="A25" s="141"/>
      <c r="B25" s="143"/>
      <c r="C25" s="156"/>
      <c r="D25" s="143"/>
      <c r="E25" s="141"/>
      <c r="F25" s="143"/>
      <c r="G25" s="163"/>
      <c r="H25" s="143"/>
      <c r="J25" s="143"/>
    </row>
    <row r="26" spans="1:10" ht="15.6" thickBot="1" x14ac:dyDescent="0.3">
      <c r="A26" s="149" t="s">
        <v>165</v>
      </c>
      <c r="B26" s="153" t="str">
        <f>'15G'!L45</f>
        <v>Miranda Parra Escalona</v>
      </c>
      <c r="C26" s="162"/>
      <c r="D26" s="143"/>
      <c r="E26" s="141"/>
      <c r="G26" s="163"/>
      <c r="H26" s="143"/>
      <c r="J26" s="143"/>
    </row>
    <row r="27" spans="1:10" ht="13.8" x14ac:dyDescent="0.25">
      <c r="A27" s="141"/>
      <c r="B27" s="164"/>
      <c r="C27" s="164"/>
      <c r="D27" s="157"/>
      <c r="E27" s="141"/>
      <c r="F27" s="157"/>
      <c r="G27" s="163"/>
      <c r="H27" s="143"/>
      <c r="J27" s="143"/>
    </row>
    <row r="28" spans="1:10" ht="16.2" thickBot="1" x14ac:dyDescent="0.35">
      <c r="A28" s="143"/>
      <c r="B28" s="143"/>
      <c r="C28" s="143"/>
      <c r="D28" s="157"/>
      <c r="E28" s="141"/>
      <c r="F28" s="157" t="str">
        <f>IF($F$1=TRUE,D37+1,"")</f>
        <v/>
      </c>
      <c r="G28" s="163"/>
      <c r="H28" s="166" t="str" cm="1">
        <f t="array" ref="H28:I28">'15GKOSS'!Q19:R19</f>
        <v>Eimear Hutchinson</v>
      </c>
      <c r="I28" s="139">
        <v>0</v>
      </c>
      <c r="J28" s="143"/>
    </row>
    <row r="29" spans="1:10" ht="13.8" x14ac:dyDescent="0.25">
      <c r="A29" s="143"/>
      <c r="B29" s="143"/>
      <c r="C29" s="143"/>
      <c r="D29" s="157"/>
      <c r="E29" s="141"/>
      <c r="F29" s="143"/>
      <c r="G29" s="163"/>
      <c r="H29" s="167"/>
      <c r="J29" s="143"/>
    </row>
    <row r="30" spans="1:10" ht="13.8" x14ac:dyDescent="0.25">
      <c r="A30" s="143"/>
      <c r="B30" s="143"/>
      <c r="C30" s="143"/>
      <c r="D30" s="157"/>
      <c r="E30" s="141"/>
      <c r="G30" s="163"/>
      <c r="H30" s="168" t="s">
        <v>135</v>
      </c>
      <c r="J30" s="143"/>
    </row>
    <row r="31" spans="1:10" ht="15.6" thickBot="1" x14ac:dyDescent="0.3">
      <c r="A31" s="143" t="s">
        <v>166</v>
      </c>
      <c r="B31" s="153" t="str">
        <f>'15G'!L44</f>
        <v>Polly Smith</v>
      </c>
      <c r="C31" s="154"/>
      <c r="D31" s="143"/>
      <c r="E31" s="141"/>
      <c r="G31" s="169"/>
      <c r="I31" s="141"/>
    </row>
    <row r="32" spans="1:10" ht="13.8" x14ac:dyDescent="0.25">
      <c r="A32" s="143"/>
      <c r="B32" s="143"/>
      <c r="C32" s="163"/>
      <c r="D32" s="143"/>
      <c r="E32" s="141"/>
      <c r="G32" s="169"/>
      <c r="I32" s="141"/>
    </row>
    <row r="33" spans="1:16" ht="13.8" x14ac:dyDescent="0.25">
      <c r="A33" s="143"/>
      <c r="B33" s="143"/>
      <c r="C33" s="163"/>
      <c r="D33" s="143"/>
      <c r="E33" s="141"/>
      <c r="F33" s="143"/>
      <c r="G33" s="163"/>
      <c r="H33" s="143"/>
      <c r="I33" s="141"/>
    </row>
    <row r="34" spans="1:16" ht="15.6" thickBot="1" x14ac:dyDescent="0.3">
      <c r="A34" s="143"/>
      <c r="B34" s="157"/>
      <c r="D34" s="158" t="str" cm="1">
        <f t="array" ref="D34:E34">'15GKOSS'!F18:G18</f>
        <v>Eimear Hutchinson</v>
      </c>
      <c r="E34" s="154">
        <v>0</v>
      </c>
      <c r="F34" s="143"/>
      <c r="G34" s="163"/>
      <c r="H34" s="143"/>
      <c r="I34" s="141"/>
    </row>
    <row r="35" spans="1:16" ht="13.8" x14ac:dyDescent="0.25">
      <c r="A35" s="143"/>
      <c r="B35" s="143"/>
      <c r="C35" s="163"/>
      <c r="D35" s="143"/>
      <c r="E35" s="155"/>
      <c r="F35" s="143"/>
      <c r="G35" s="163"/>
      <c r="H35" s="143"/>
      <c r="I35" s="141"/>
    </row>
    <row r="36" spans="1:16" ht="13.8" x14ac:dyDescent="0.25">
      <c r="A36" s="141"/>
      <c r="B36" s="143"/>
      <c r="C36" s="163"/>
      <c r="D36" s="143"/>
      <c r="E36" s="159"/>
      <c r="F36" s="143"/>
      <c r="G36" s="163"/>
      <c r="H36" s="143"/>
      <c r="I36" s="141"/>
    </row>
    <row r="37" spans="1:16" ht="15.6" thickBot="1" x14ac:dyDescent="0.3">
      <c r="A37" s="149" t="s">
        <v>154</v>
      </c>
      <c r="B37" s="153" t="str">
        <f>'15G'!L11</f>
        <v>Eimear Hutchinson</v>
      </c>
      <c r="C37" s="162"/>
      <c r="D37" s="157" t="str">
        <f>IF($F$1=TRUE,D20+1,"")</f>
        <v/>
      </c>
      <c r="E37" s="169"/>
      <c r="F37" s="158" t="str" cm="1">
        <f t="array" ref="F37:G37">'15GKOSS'!Q12:R12</f>
        <v>Eimear Hutchinson</v>
      </c>
      <c r="G37" s="162">
        <v>0</v>
      </c>
      <c r="H37" s="157"/>
      <c r="I37" s="141"/>
      <c r="J37" s="143"/>
    </row>
    <row r="38" spans="1:16" ht="13.8" x14ac:dyDescent="0.25">
      <c r="A38" s="141"/>
      <c r="B38" s="164"/>
      <c r="C38" s="164"/>
      <c r="D38" s="157"/>
      <c r="E38" s="169"/>
      <c r="F38" s="143"/>
      <c r="G38" s="143"/>
      <c r="H38" s="157"/>
      <c r="I38" s="141"/>
      <c r="J38" s="143"/>
    </row>
    <row r="39" spans="1:16" ht="13.8" x14ac:dyDescent="0.25">
      <c r="A39" s="143"/>
      <c r="B39" s="143"/>
      <c r="C39" s="143"/>
      <c r="D39" s="157"/>
      <c r="E39" s="169"/>
      <c r="F39" s="143"/>
      <c r="G39" s="143"/>
      <c r="H39" s="157"/>
      <c r="I39" s="141"/>
      <c r="J39" s="143"/>
    </row>
    <row r="40" spans="1:16" ht="13.8" x14ac:dyDescent="0.25">
      <c r="A40" s="143"/>
      <c r="B40" s="143"/>
      <c r="C40" s="143"/>
      <c r="D40" s="143"/>
      <c r="E40" s="163"/>
      <c r="F40" s="143"/>
      <c r="I40" s="170"/>
      <c r="J40" s="143"/>
      <c r="O40" s="143"/>
      <c r="P40" s="143"/>
    </row>
    <row r="41" spans="1:16" ht="13.8" x14ac:dyDescent="0.25">
      <c r="A41" s="141"/>
      <c r="B41" s="143"/>
      <c r="C41" s="143"/>
      <c r="D41" s="157"/>
      <c r="E41" s="163"/>
      <c r="F41" s="143"/>
      <c r="G41" s="143"/>
      <c r="I41" s="170"/>
      <c r="J41" s="143"/>
      <c r="O41" s="143"/>
      <c r="P41" s="143"/>
    </row>
    <row r="42" spans="1:16" ht="15.6" thickBot="1" x14ac:dyDescent="0.3">
      <c r="A42" s="143" t="s">
        <v>144</v>
      </c>
      <c r="B42" s="153"/>
      <c r="C42" s="154"/>
      <c r="D42" s="143"/>
      <c r="E42" s="163"/>
      <c r="F42" s="143"/>
      <c r="G42" s="143"/>
      <c r="I42" s="141"/>
      <c r="J42" s="143"/>
      <c r="O42" s="143"/>
      <c r="P42" s="143"/>
    </row>
    <row r="43" spans="1:16" ht="13.8" x14ac:dyDescent="0.25">
      <c r="A43" s="141"/>
      <c r="B43" s="143"/>
      <c r="C43" s="163"/>
      <c r="D43" s="143"/>
      <c r="E43" s="163"/>
      <c r="F43" s="143"/>
      <c r="G43" s="143"/>
      <c r="I43" s="141"/>
      <c r="J43" s="143"/>
      <c r="O43" s="143"/>
      <c r="P43" s="143"/>
    </row>
    <row r="44" spans="1:16" ht="13.8" x14ac:dyDescent="0.25">
      <c r="A44" s="143"/>
      <c r="B44" s="143"/>
      <c r="C44" s="163"/>
      <c r="D44" s="143"/>
      <c r="E44" s="163"/>
      <c r="F44" s="143"/>
      <c r="G44" s="143"/>
      <c r="I44" s="141"/>
      <c r="J44" s="143"/>
      <c r="O44" s="143"/>
      <c r="P44" s="143"/>
    </row>
    <row r="45" spans="1:16" ht="15.6" thickBot="1" x14ac:dyDescent="0.3">
      <c r="A45" s="143"/>
      <c r="B45" s="157"/>
      <c r="D45" s="158" t="str">
        <f>B48</f>
        <v>Nuria Goldston</v>
      </c>
      <c r="E45" s="162"/>
      <c r="F45" s="143"/>
      <c r="G45" s="171"/>
      <c r="H45" s="149"/>
      <c r="I45" s="143"/>
      <c r="J45" s="143"/>
    </row>
    <row r="46" spans="1:16" ht="13.8" x14ac:dyDescent="0.25">
      <c r="A46" s="143"/>
      <c r="B46" s="143"/>
      <c r="C46" s="163"/>
      <c r="D46" s="143"/>
      <c r="E46" s="141"/>
      <c r="F46" s="143"/>
      <c r="J46" s="172"/>
    </row>
    <row r="47" spans="1:16" ht="13.8" x14ac:dyDescent="0.25">
      <c r="A47" s="160"/>
      <c r="B47" s="143"/>
      <c r="C47" s="163"/>
      <c r="D47" s="143"/>
      <c r="E47" s="141"/>
      <c r="J47" s="143"/>
    </row>
    <row r="48" spans="1:16" ht="15.6" thickBot="1" x14ac:dyDescent="0.3">
      <c r="A48" s="149" t="s">
        <v>155</v>
      </c>
      <c r="B48" s="161" t="str">
        <f>'15G'!L27</f>
        <v>Nuria Goldston</v>
      </c>
      <c r="C48" s="162"/>
      <c r="D48" s="143"/>
      <c r="E48" s="141"/>
      <c r="J48" s="143"/>
    </row>
    <row r="49" spans="1:9" ht="13.8" x14ac:dyDescent="0.25">
      <c r="A49" s="160"/>
      <c r="B49" s="164"/>
      <c r="C49" s="141"/>
      <c r="D49" s="143"/>
      <c r="E49" s="141"/>
      <c r="H49" s="143"/>
      <c r="I49" s="171"/>
    </row>
    <row r="50" spans="1:9" ht="13.8" x14ac:dyDescent="0.25">
      <c r="A50" s="143"/>
      <c r="B50" s="143"/>
      <c r="C50" s="141"/>
      <c r="D50" s="143"/>
      <c r="E50" s="141"/>
      <c r="F50" s="143"/>
    </row>
  </sheetData>
  <mergeCells count="3">
    <mergeCell ref="A1:I1"/>
    <mergeCell ref="D3:F3"/>
    <mergeCell ref="K7:L8"/>
  </mergeCells>
  <hyperlinks>
    <hyperlink ref="K7:L8" location="Contents!A1" display="Contents" xr:uid="{5497A632-60BA-2C44-AB3A-D17FB5F97609}"/>
  </hyperlink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5C6AC-FD62-FD49-A8F9-2F10E7E0BC2D}">
  <sheetPr>
    <tabColor theme="6" tint="-0.249977111117893"/>
  </sheetPr>
  <dimension ref="A2:R24"/>
  <sheetViews>
    <sheetView topLeftCell="A3" workbookViewId="0">
      <selection activeCell="AF3" sqref="AF3:AG4"/>
    </sheetView>
  </sheetViews>
  <sheetFormatPr defaultColWidth="11.19921875" defaultRowHeight="15.6" x14ac:dyDescent="0.3"/>
  <cols>
    <col min="1" max="1" width="14.296875" customWidth="1"/>
    <col min="9" max="9" width="0" hidden="1" customWidth="1"/>
  </cols>
  <sheetData>
    <row r="2" spans="1:18" ht="16.2" thickBot="1" x14ac:dyDescent="0.35"/>
    <row r="3" spans="1:18" ht="16.2" thickBot="1" x14ac:dyDescent="0.35">
      <c r="A3" s="119" t="s">
        <v>121</v>
      </c>
      <c r="B3" s="120">
        <v>1</v>
      </c>
      <c r="C3" s="121">
        <v>2</v>
      </c>
      <c r="D3" s="121">
        <v>3</v>
      </c>
      <c r="E3" s="122">
        <v>4</v>
      </c>
      <c r="F3" s="119">
        <v>5</v>
      </c>
      <c r="G3" s="83" t="s">
        <v>122</v>
      </c>
      <c r="H3" s="123"/>
      <c r="L3" s="119" t="s">
        <v>123</v>
      </c>
      <c r="M3" s="120">
        <v>1</v>
      </c>
      <c r="N3" s="121">
        <v>2</v>
      </c>
      <c r="O3" s="121">
        <v>3</v>
      </c>
      <c r="P3" s="122">
        <v>4</v>
      </c>
      <c r="Q3" s="119">
        <v>5</v>
      </c>
      <c r="R3" s="83" t="s">
        <v>122</v>
      </c>
    </row>
    <row r="4" spans="1:18" ht="16.2" thickBot="1" x14ac:dyDescent="0.35">
      <c r="A4" s="124" t="str">
        <f>'15GKO'!B9</f>
        <v>Lea Gal</v>
      </c>
      <c r="B4" s="125"/>
      <c r="C4" s="126"/>
      <c r="D4" s="126"/>
      <c r="E4" s="126"/>
      <c r="F4" s="127"/>
      <c r="G4" s="128">
        <f>SUM(IF(B4&gt;B5,1,0),IF(C4&gt;C5,1,0),IF(D4&gt;D5,1,0),IF(E4&gt;E5,1,0),IF(F4&gt;F5,1,0))</f>
        <v>0</v>
      </c>
      <c r="H4" s="123"/>
      <c r="L4" s="124" t="str">
        <f>F6</f>
        <v>Lea Gal</v>
      </c>
      <c r="M4" s="125">
        <v>4</v>
      </c>
      <c r="N4" s="126">
        <v>13</v>
      </c>
      <c r="O4" s="126">
        <v>11</v>
      </c>
      <c r="P4" s="126">
        <v>9</v>
      </c>
      <c r="Q4" s="127">
        <v>12</v>
      </c>
      <c r="R4" s="128">
        <f>SUM(IF(M4&gt;M5,1,0),IF(N4&gt;N5,1,0),IF(O4&gt;O5,1,0),IF(P4&gt;P5,1,0),IF(Q4&gt;Q5,1,0))</f>
        <v>2</v>
      </c>
    </row>
    <row r="5" spans="1:18" ht="16.8" thickTop="1" thickBot="1" x14ac:dyDescent="0.35">
      <c r="A5" s="129" t="s">
        <v>144</v>
      </c>
      <c r="B5" s="130"/>
      <c r="C5" s="131"/>
      <c r="D5" s="131"/>
      <c r="E5" s="131"/>
      <c r="F5" s="132"/>
      <c r="G5" s="26">
        <f>SUM(IF(B5&gt;B4,1,0),IF(C5&gt;C4,1,0),IF(D5&gt;D4,1,0),IF(E5&gt;E4,1,0),IF(F5&gt;F4,1,0))</f>
        <v>0</v>
      </c>
      <c r="H5" s="123"/>
      <c r="I5">
        <v>3</v>
      </c>
      <c r="L5" s="129" t="str">
        <f>F12</f>
        <v>Ahna McDonnell</v>
      </c>
      <c r="M5" s="130">
        <v>11</v>
      </c>
      <c r="N5" s="131">
        <v>11</v>
      </c>
      <c r="O5" s="131">
        <v>9</v>
      </c>
      <c r="P5" s="131">
        <v>11</v>
      </c>
      <c r="Q5" s="132">
        <v>14</v>
      </c>
      <c r="R5" s="26">
        <f>SUM(IF(M5&gt;M4,1,0),IF(N5&gt;N4,1,0),IF(O5&gt;O4,1,0),IF(P5&gt;P4,1,0),IF(Q5&gt;Q4,1,0))</f>
        <v>3</v>
      </c>
    </row>
    <row r="6" spans="1:18" ht="16.2" thickBot="1" x14ac:dyDescent="0.35">
      <c r="A6" s="237"/>
      <c r="B6" s="237"/>
      <c r="C6" s="237"/>
      <c r="D6" s="238"/>
      <c r="E6" s="133" t="s">
        <v>124</v>
      </c>
      <c r="F6" s="239" t="str">
        <f>A4</f>
        <v>Lea Gal</v>
      </c>
      <c r="G6" s="240"/>
      <c r="H6" s="123"/>
      <c r="L6" s="237"/>
      <c r="M6" s="237"/>
      <c r="N6" s="237"/>
      <c r="O6" s="238"/>
      <c r="P6" s="133" t="s">
        <v>124</v>
      </c>
      <c r="Q6" s="239" t="str">
        <f>_xlfn.XLOOKUP(I5,R4:R5,L4:L5,)</f>
        <v>Ahna McDonnell</v>
      </c>
      <c r="R6" s="240"/>
    </row>
    <row r="8" spans="1:18" ht="16.2" thickBot="1" x14ac:dyDescent="0.35"/>
    <row r="9" spans="1:18" ht="16.2" thickBot="1" x14ac:dyDescent="0.35">
      <c r="A9" s="119" t="s">
        <v>125</v>
      </c>
      <c r="B9" s="120">
        <v>1</v>
      </c>
      <c r="C9" s="121">
        <v>2</v>
      </c>
      <c r="D9" s="121">
        <v>3</v>
      </c>
      <c r="E9" s="121">
        <v>4</v>
      </c>
      <c r="F9" s="119">
        <v>5</v>
      </c>
      <c r="G9" s="83" t="s">
        <v>122</v>
      </c>
      <c r="L9" s="119" t="s">
        <v>126</v>
      </c>
      <c r="M9" s="120">
        <v>1</v>
      </c>
      <c r="N9" s="121">
        <v>2</v>
      </c>
      <c r="O9" s="121">
        <v>3</v>
      </c>
      <c r="P9" s="122">
        <v>4</v>
      </c>
      <c r="Q9" s="119">
        <v>5</v>
      </c>
      <c r="R9" s="83" t="s">
        <v>122</v>
      </c>
    </row>
    <row r="10" spans="1:18" ht="16.2" thickBot="1" x14ac:dyDescent="0.35">
      <c r="A10" s="127" t="str">
        <f>'15GKO'!B20</f>
        <v>Ahna McDonnell</v>
      </c>
      <c r="B10" s="134">
        <v>14</v>
      </c>
      <c r="C10" s="126">
        <v>11</v>
      </c>
      <c r="D10" s="126">
        <v>11</v>
      </c>
      <c r="E10" s="126"/>
      <c r="F10" s="124"/>
      <c r="G10" s="135">
        <f>SUM(IF(B10&gt;B11,1,0),IF(C10&gt;C11,1,0),IF(D10&gt;D11,1,0),IF(E10&gt;E11,1,0),IF(F10&gt;F11,1,0))</f>
        <v>3</v>
      </c>
      <c r="L10" s="124" t="str">
        <f>F18</f>
        <v>Eimear Hutchinson</v>
      </c>
      <c r="M10" s="125">
        <v>11</v>
      </c>
      <c r="N10" s="126">
        <v>11</v>
      </c>
      <c r="O10" s="126">
        <v>12</v>
      </c>
      <c r="P10" s="126"/>
      <c r="Q10" s="127"/>
      <c r="R10" s="128">
        <f>SUM(IF(M10&gt;M11,1,0),IF(N10&gt;N11,1,0),IF(O10&gt;O11,1,0),IF(P10&gt;P11,1,0),IF(Q10&gt;Q11,1,0))</f>
        <v>3</v>
      </c>
    </row>
    <row r="11" spans="1:18" ht="16.8" thickTop="1" thickBot="1" x14ac:dyDescent="0.35">
      <c r="A11" s="129" t="str">
        <f>'15GKO'!B26</f>
        <v>Miranda Parra Escalona</v>
      </c>
      <c r="B11" s="130">
        <v>12</v>
      </c>
      <c r="C11" s="131">
        <v>4</v>
      </c>
      <c r="D11" s="131">
        <v>3</v>
      </c>
      <c r="E11" s="131"/>
      <c r="F11" s="136"/>
      <c r="G11" s="24">
        <f>SUM(IF(B11&gt;B10,1,0),IF(C11&gt;C10,1,0),IF(D11&gt;D10,1,0),IF(E11&gt;E10,1,0),IF(F11&gt;F10,1,0))</f>
        <v>0</v>
      </c>
      <c r="L11" s="129" t="str">
        <f>F24</f>
        <v>Nuria Goldston</v>
      </c>
      <c r="M11" s="130">
        <v>5</v>
      </c>
      <c r="N11" s="131">
        <v>6</v>
      </c>
      <c r="O11" s="131">
        <v>10</v>
      </c>
      <c r="P11" s="131"/>
      <c r="Q11" s="132"/>
      <c r="R11" s="26">
        <f>SUM(IF(M11&gt;M10,1,0),IF(N11&gt;N10,1,0),IF(O11&gt;O10,1,0),IF(P11&gt;P10,1,0),IF(Q11&gt;Q10,1,0))</f>
        <v>0</v>
      </c>
    </row>
    <row r="12" spans="1:18" ht="16.2" thickBot="1" x14ac:dyDescent="0.35">
      <c r="A12" s="237"/>
      <c r="B12" s="237"/>
      <c r="C12" s="237"/>
      <c r="D12" s="238"/>
      <c r="E12" s="133" t="s">
        <v>124</v>
      </c>
      <c r="F12" s="241" t="str">
        <f>_xlfn.XLOOKUP(I5,G10:G11,A10:A11)</f>
        <v>Ahna McDonnell</v>
      </c>
      <c r="G12" s="242"/>
      <c r="L12" s="237"/>
      <c r="M12" s="237"/>
      <c r="N12" s="237"/>
      <c r="O12" s="238"/>
      <c r="P12" s="133" t="s">
        <v>124</v>
      </c>
      <c r="Q12" s="239" t="str">
        <f>_xlfn.XLOOKUP(I5,R10:R11,L10:L11)</f>
        <v>Eimear Hutchinson</v>
      </c>
      <c r="R12" s="240"/>
    </row>
    <row r="14" spans="1:18" ht="16.2" thickBot="1" x14ac:dyDescent="0.35">
      <c r="G14" s="15"/>
    </row>
    <row r="15" spans="1:18" ht="16.2" thickBot="1" x14ac:dyDescent="0.35">
      <c r="A15" s="119" t="s">
        <v>127</v>
      </c>
      <c r="B15" s="120">
        <v>1</v>
      </c>
      <c r="C15" s="121">
        <v>2</v>
      </c>
      <c r="D15" s="121">
        <v>3</v>
      </c>
      <c r="E15" s="121">
        <v>4</v>
      </c>
      <c r="F15" s="119">
        <v>5</v>
      </c>
      <c r="G15" s="25" t="s">
        <v>122</v>
      </c>
    </row>
    <row r="16" spans="1:18" ht="16.2" thickBot="1" x14ac:dyDescent="0.35">
      <c r="A16" s="124" t="str">
        <f>'15GKO'!B31</f>
        <v>Polly Smith</v>
      </c>
      <c r="B16" s="125">
        <v>4</v>
      </c>
      <c r="C16" s="126">
        <v>11</v>
      </c>
      <c r="D16" s="126">
        <v>4</v>
      </c>
      <c r="E16" s="126"/>
      <c r="F16" s="124"/>
      <c r="G16" s="135">
        <f>SUM(IF(B16&gt;B17,1,0),IF(C16&gt;C17,1,0),IF(D16&gt;D17,1,0),IF(E16&gt;E17,1,0),IF(F16&gt;F17,1,0))</f>
        <v>0</v>
      </c>
      <c r="L16" s="119" t="s">
        <v>128</v>
      </c>
      <c r="M16" s="120">
        <v>1</v>
      </c>
      <c r="N16" s="121">
        <v>2</v>
      </c>
      <c r="O16" s="121">
        <v>3</v>
      </c>
      <c r="P16" s="122">
        <v>4</v>
      </c>
      <c r="Q16" s="119">
        <v>5</v>
      </c>
      <c r="R16" s="83" t="s">
        <v>122</v>
      </c>
    </row>
    <row r="17" spans="1:18" ht="16.8" thickTop="1" thickBot="1" x14ac:dyDescent="0.35">
      <c r="A17" s="137" t="str">
        <f>'15GKO'!B37</f>
        <v>Eimear Hutchinson</v>
      </c>
      <c r="B17" s="138">
        <v>11</v>
      </c>
      <c r="C17" s="131">
        <v>13</v>
      </c>
      <c r="D17" s="131">
        <v>11</v>
      </c>
      <c r="E17" s="131"/>
      <c r="F17" s="136"/>
      <c r="G17" s="24">
        <f>SUM(IF(B17&gt;B16,1,0),IF(C17&gt;C16,1,0),IF(D17&gt;D16,1,0),IF(E17&gt;E16,1,0),IF(F17&gt;F16,1,0))</f>
        <v>3</v>
      </c>
      <c r="L17" s="124" t="str">
        <f>Q6</f>
        <v>Ahna McDonnell</v>
      </c>
      <c r="M17" s="125">
        <v>3</v>
      </c>
      <c r="N17" s="126">
        <v>11</v>
      </c>
      <c r="O17" s="126">
        <v>6</v>
      </c>
      <c r="P17" s="126">
        <v>8</v>
      </c>
      <c r="Q17" s="127"/>
      <c r="R17" s="128">
        <f>SUM(IF(M17&gt;M18,1,0),IF(N17&gt;N18,1,0),IF(O17&gt;O18,1,0),IF(P17&gt;P18,1,0),IF(Q17&gt;Q18,1,0))</f>
        <v>1</v>
      </c>
    </row>
    <row r="18" spans="1:18" ht="16.2" thickBot="1" x14ac:dyDescent="0.35">
      <c r="A18" s="237"/>
      <c r="B18" s="237"/>
      <c r="C18" s="237"/>
      <c r="D18" s="238"/>
      <c r="E18" s="133" t="s">
        <v>124</v>
      </c>
      <c r="F18" s="241" t="str">
        <f>_xlfn.XLOOKUP(I5,G16:G17,A16:A17)</f>
        <v>Eimear Hutchinson</v>
      </c>
      <c r="G18" s="242"/>
      <c r="L18" s="129" t="str">
        <f>Q12</f>
        <v>Eimear Hutchinson</v>
      </c>
      <c r="M18" s="130">
        <v>11</v>
      </c>
      <c r="N18" s="131">
        <v>5</v>
      </c>
      <c r="O18" s="131">
        <v>11</v>
      </c>
      <c r="P18" s="131">
        <v>11</v>
      </c>
      <c r="Q18" s="132"/>
      <c r="R18" s="26">
        <f>SUM(IF(M18&gt;M17,1,0),IF(N18&gt;N17,1,0),IF(O18&gt;O17,1,0),IF(P18&gt;P17,1,0),IF(Q18&gt;Q17,1,0))</f>
        <v>3</v>
      </c>
    </row>
    <row r="19" spans="1:18" ht="16.2" thickBot="1" x14ac:dyDescent="0.35">
      <c r="L19" s="237"/>
      <c r="M19" s="237"/>
      <c r="N19" s="237"/>
      <c r="O19" s="238"/>
      <c r="P19" s="133" t="s">
        <v>124</v>
      </c>
      <c r="Q19" s="239" t="str">
        <f>_xlfn.XLOOKUP(I5,R17:R18,L17:L18)</f>
        <v>Eimear Hutchinson</v>
      </c>
      <c r="R19" s="240"/>
    </row>
    <row r="20" spans="1:18" ht="16.2" thickBot="1" x14ac:dyDescent="0.35"/>
    <row r="21" spans="1:18" ht="16.2" thickBot="1" x14ac:dyDescent="0.35">
      <c r="A21" s="119" t="s">
        <v>129</v>
      </c>
      <c r="B21" s="120">
        <v>1</v>
      </c>
      <c r="C21" s="121">
        <v>2</v>
      </c>
      <c r="D21" s="121">
        <v>3</v>
      </c>
      <c r="E21" s="121">
        <v>4</v>
      </c>
      <c r="F21" s="119">
        <v>5</v>
      </c>
      <c r="G21" s="83" t="s">
        <v>122</v>
      </c>
      <c r="M21" s="243" t="s">
        <v>186</v>
      </c>
      <c r="N21" s="243"/>
    </row>
    <row r="22" spans="1:18" ht="16.2" thickBot="1" x14ac:dyDescent="0.35">
      <c r="A22" s="124" t="s">
        <v>144</v>
      </c>
      <c r="B22" s="125"/>
      <c r="C22" s="126"/>
      <c r="D22" s="126"/>
      <c r="E22" s="126"/>
      <c r="F22" s="124"/>
      <c r="G22" s="135">
        <f>SUM(IF(B22&gt;B23,1,0),IF(C22&gt;C23,1,0),IF(D22&gt;D23,1,0),IF(E22&gt;E23,1,0),IF(F22&gt;F23,1,0))</f>
        <v>0</v>
      </c>
      <c r="M22" s="243"/>
      <c r="N22" s="243"/>
    </row>
    <row r="23" spans="1:18" ht="16.8" thickTop="1" thickBot="1" x14ac:dyDescent="0.35">
      <c r="A23" s="137" t="str">
        <f>'15GKO'!B48</f>
        <v>Nuria Goldston</v>
      </c>
      <c r="B23" s="138"/>
      <c r="C23" s="131"/>
      <c r="D23" s="131"/>
      <c r="E23" s="131"/>
      <c r="F23" s="132"/>
      <c r="G23" s="24">
        <f>SUM(IF(B23&gt;B22,1,0),IF(C23&gt;C22,1,0),IF(D23&gt;D22,1,0),IF(E23&gt;E22,1,0),IF(F23&gt;F22,1,0))</f>
        <v>0</v>
      </c>
    </row>
    <row r="24" spans="1:18" ht="16.2" thickBot="1" x14ac:dyDescent="0.35">
      <c r="A24" s="237"/>
      <c r="B24" s="237"/>
      <c r="C24" s="237"/>
      <c r="D24" s="238"/>
      <c r="E24" s="133" t="s">
        <v>124</v>
      </c>
      <c r="F24" s="241" t="str">
        <f>A23</f>
        <v>Nuria Goldston</v>
      </c>
      <c r="G24" s="242"/>
    </row>
  </sheetData>
  <mergeCells count="15">
    <mergeCell ref="A18:D18"/>
    <mergeCell ref="F18:G18"/>
    <mergeCell ref="L19:O19"/>
    <mergeCell ref="Q19:R19"/>
    <mergeCell ref="A24:D24"/>
    <mergeCell ref="F24:G24"/>
    <mergeCell ref="M21:N22"/>
    <mergeCell ref="A6:D6"/>
    <mergeCell ref="F6:G6"/>
    <mergeCell ref="L6:O6"/>
    <mergeCell ref="Q6:R6"/>
    <mergeCell ref="A12:D12"/>
    <mergeCell ref="F12:G12"/>
    <mergeCell ref="L12:O12"/>
    <mergeCell ref="Q12:R12"/>
  </mergeCells>
  <hyperlinks>
    <hyperlink ref="M21:N22" location="Contents!A1" display="Contents " xr:uid="{EF905551-50D1-B941-BD1E-9ECFEFCEFF2E}"/>
  </hyperlinks>
  <pageMargins left="0.7" right="0.7" top="0.75" bottom="0.75" header="0.3" footer="0.3"/>
  <pageSetup paperSize="9" orientation="portrait" horizontalDpi="0" verticalDpi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9482B-F696-2B42-A8CD-687E052EBFDF}">
  <sheetPr>
    <tabColor rgb="FFFF0000"/>
  </sheetPr>
  <dimension ref="A1:AG144"/>
  <sheetViews>
    <sheetView topLeftCell="O63" workbookViewId="0">
      <selection activeCell="AC82" sqref="AC82"/>
    </sheetView>
  </sheetViews>
  <sheetFormatPr defaultColWidth="11.19921875" defaultRowHeight="15.6" x14ac:dyDescent="0.3"/>
  <cols>
    <col min="2" max="2" width="18.296875" customWidth="1"/>
    <col min="17" max="17" width="18.69921875" customWidth="1"/>
  </cols>
  <sheetData>
    <row r="1" spans="1:33" ht="16.95" customHeight="1" thickTop="1" thickBot="1" x14ac:dyDescent="0.35">
      <c r="A1" s="218" t="s">
        <v>93</v>
      </c>
      <c r="B1" s="219"/>
      <c r="C1" s="220" t="s">
        <v>0</v>
      </c>
      <c r="D1" s="221"/>
      <c r="E1" s="222"/>
      <c r="F1" s="223" t="s">
        <v>1</v>
      </c>
      <c r="G1" s="224"/>
      <c r="H1" s="224"/>
      <c r="I1" s="224"/>
      <c r="J1" s="224"/>
      <c r="K1" s="225"/>
      <c r="L1" s="1" t="s">
        <v>2</v>
      </c>
      <c r="P1" s="247" t="s">
        <v>93</v>
      </c>
      <c r="Q1" s="248"/>
      <c r="R1" s="249" t="s">
        <v>0</v>
      </c>
      <c r="S1" s="250"/>
      <c r="T1" s="250"/>
      <c r="U1" s="251"/>
      <c r="V1" s="252" t="s">
        <v>1</v>
      </c>
      <c r="W1" s="253"/>
      <c r="X1" s="253"/>
      <c r="Y1" s="253"/>
      <c r="Z1" s="253"/>
      <c r="AA1" s="254"/>
      <c r="AB1" s="59" t="s">
        <v>2</v>
      </c>
    </row>
    <row r="2" spans="1:33" ht="16.2" thickBot="1" x14ac:dyDescent="0.35">
      <c r="A2" s="226" t="s">
        <v>36</v>
      </c>
      <c r="B2" s="227"/>
      <c r="C2" s="228" t="s">
        <v>3</v>
      </c>
      <c r="D2" s="229"/>
      <c r="E2" s="230"/>
      <c r="F2" s="231" t="s">
        <v>4</v>
      </c>
      <c r="G2" s="232"/>
      <c r="H2" s="231" t="s">
        <v>5</v>
      </c>
      <c r="I2" s="231"/>
      <c r="J2" s="233" t="s">
        <v>6</v>
      </c>
      <c r="K2" s="231"/>
      <c r="L2" s="2" t="s">
        <v>7</v>
      </c>
      <c r="P2" s="255" t="s">
        <v>116</v>
      </c>
      <c r="Q2" s="256"/>
      <c r="R2" s="257" t="s">
        <v>3</v>
      </c>
      <c r="S2" s="258"/>
      <c r="T2" s="258"/>
      <c r="U2" s="259"/>
      <c r="V2" s="260" t="s">
        <v>4</v>
      </c>
      <c r="W2" s="261"/>
      <c r="X2" s="260" t="s">
        <v>5</v>
      </c>
      <c r="Y2" s="261"/>
      <c r="Z2" s="260" t="s">
        <v>6</v>
      </c>
      <c r="AA2" s="261"/>
      <c r="AB2" s="61" t="s">
        <v>7</v>
      </c>
    </row>
    <row r="3" spans="1:33" ht="16.95" customHeight="1" thickBot="1" x14ac:dyDescent="0.35">
      <c r="A3" s="234" t="s">
        <v>8</v>
      </c>
      <c r="B3" s="235"/>
      <c r="C3" s="3">
        <v>1</v>
      </c>
      <c r="D3" s="3">
        <v>2</v>
      </c>
      <c r="E3" s="3">
        <v>3</v>
      </c>
      <c r="F3" s="4" t="s">
        <v>9</v>
      </c>
      <c r="G3" s="4" t="s">
        <v>10</v>
      </c>
      <c r="H3" s="4" t="s">
        <v>9</v>
      </c>
      <c r="I3" s="4" t="s">
        <v>10</v>
      </c>
      <c r="J3" s="4" t="s">
        <v>9</v>
      </c>
      <c r="K3" s="4" t="s">
        <v>10</v>
      </c>
      <c r="L3" s="5"/>
      <c r="O3" s="6"/>
      <c r="P3" s="234" t="s">
        <v>8</v>
      </c>
      <c r="Q3" s="262"/>
      <c r="R3" s="62">
        <v>1</v>
      </c>
      <c r="S3" s="62">
        <v>2</v>
      </c>
      <c r="T3" s="62">
        <v>3</v>
      </c>
      <c r="U3" s="60">
        <v>4</v>
      </c>
      <c r="V3" s="63" t="s">
        <v>9</v>
      </c>
      <c r="W3" s="63" t="s">
        <v>10</v>
      </c>
      <c r="X3" s="63" t="s">
        <v>9</v>
      </c>
      <c r="Y3" s="63" t="s">
        <v>10</v>
      </c>
      <c r="Z3" s="63" t="s">
        <v>9</v>
      </c>
      <c r="AA3" s="63" t="s">
        <v>10</v>
      </c>
      <c r="AB3" s="61"/>
      <c r="AF3" s="243" t="s">
        <v>186</v>
      </c>
      <c r="AG3" s="243"/>
    </row>
    <row r="4" spans="1:33" ht="16.2" thickBot="1" x14ac:dyDescent="0.35">
      <c r="A4" s="7">
        <v>1</v>
      </c>
      <c r="B4" s="57" t="s">
        <v>75</v>
      </c>
      <c r="C4" s="9"/>
      <c r="D4" s="10">
        <f>H13</f>
        <v>3</v>
      </c>
      <c r="E4" s="11">
        <f>H9</f>
        <v>3</v>
      </c>
      <c r="F4" s="10">
        <f>SUM(IF(D4=3,1,0),IF(E4=3,1,0))</f>
        <v>2</v>
      </c>
      <c r="G4" s="10">
        <f>SUM(IF(D4&lt;3,1,0),IF(E4&lt;3,1,0))</f>
        <v>0</v>
      </c>
      <c r="H4" s="12">
        <f>SUM(D4,E4)</f>
        <v>6</v>
      </c>
      <c r="I4" s="12">
        <f>SUM(C5,C6)</f>
        <v>0</v>
      </c>
      <c r="J4" s="12"/>
      <c r="K4" s="13"/>
      <c r="L4" s="14">
        <f>SUM(IF(G4=2,3),IF(G4=1,2),IF(G4=0,1))</f>
        <v>1</v>
      </c>
      <c r="P4" s="64">
        <v>1</v>
      </c>
      <c r="Q4" s="65" t="str">
        <f>L10</f>
        <v>Karsten Close</v>
      </c>
      <c r="R4" s="9"/>
      <c r="S4" s="66">
        <f>W21</f>
        <v>3</v>
      </c>
      <c r="T4" s="66">
        <f>W15</f>
        <v>3</v>
      </c>
      <c r="U4" s="67">
        <f>W11</f>
        <v>3</v>
      </c>
      <c r="V4" s="66">
        <f>SUM(IF(S4=3,1,0),IF(T4=3,1,0),IF(U4=3,1,0))</f>
        <v>3</v>
      </c>
      <c r="W4" s="66">
        <f>SUM(IF(S4&lt;3,1,0),IF(T4&lt;3,1,0),IF(U4&lt;3,1,0))</f>
        <v>0</v>
      </c>
      <c r="X4" s="68">
        <f>SUM(S4,T4,U4)</f>
        <v>9</v>
      </c>
      <c r="Y4" s="68">
        <f>SUM(R5,R6,R7)</f>
        <v>1</v>
      </c>
      <c r="Z4" s="68"/>
      <c r="AA4" s="69"/>
      <c r="AB4" s="67">
        <f>SUM(IF(W4=3,4),IF(W4=2,3),IF(W4=1,2),IF(W4=0,1))</f>
        <v>1</v>
      </c>
      <c r="AF4" s="243"/>
      <c r="AG4" s="243"/>
    </row>
    <row r="5" spans="1:33" ht="16.2" thickBot="1" x14ac:dyDescent="0.35">
      <c r="A5" s="7">
        <v>2</v>
      </c>
      <c r="B5" s="57" t="s">
        <v>79</v>
      </c>
      <c r="C5" s="10">
        <v>0</v>
      </c>
      <c r="D5" s="9"/>
      <c r="E5" s="10">
        <f>H11</f>
        <v>3</v>
      </c>
      <c r="F5" s="10">
        <f>SUM(IF(C5=3,1,0),IF(E5=3,1,0))</f>
        <v>1</v>
      </c>
      <c r="G5" s="10">
        <f>SUM(IF(C5&lt;3,1,0),IF(E5&lt;3,1,0))</f>
        <v>1</v>
      </c>
      <c r="H5" s="12">
        <f>SUM(C5,E5)</f>
        <v>3</v>
      </c>
      <c r="I5" s="12">
        <f>SUM(D4,D6)</f>
        <v>3</v>
      </c>
      <c r="J5" s="12"/>
      <c r="K5" s="13"/>
      <c r="L5" s="14">
        <f>SUM(IF(G5=2,3),IF(G5=1,2),IF(G5=0,1))</f>
        <v>2</v>
      </c>
      <c r="P5" s="64">
        <v>2</v>
      </c>
      <c r="Q5" s="65" t="str">
        <f>M131</f>
        <v>Caleb Jiang</v>
      </c>
      <c r="R5" s="66">
        <f>W22</f>
        <v>1</v>
      </c>
      <c r="S5" s="9"/>
      <c r="T5" s="66">
        <f>W13</f>
        <v>3</v>
      </c>
      <c r="U5" s="67">
        <f>W17</f>
        <v>3</v>
      </c>
      <c r="V5" s="66">
        <f>SUM(IF(R5=3,1,0),IF(T5=3,1,0),IF(U5=3,1,0))</f>
        <v>2</v>
      </c>
      <c r="W5" s="66">
        <f>SUM(IF(R5&lt;3,1,0),IF(T5&lt;3,1,0),IF(U5&lt;3,1,0))</f>
        <v>1</v>
      </c>
      <c r="X5" s="68">
        <f>SUM(R5,T5,U5)</f>
        <v>7</v>
      </c>
      <c r="Y5" s="68">
        <f>SUM(S4,S6,S7)</f>
        <v>3</v>
      </c>
      <c r="Z5" s="68"/>
      <c r="AA5" s="69"/>
      <c r="AB5" s="67">
        <f>SUM(IF(W5=3,4),IF(W5=2,3),IF(W5=1,2),IF(W5=0,1))</f>
        <v>2</v>
      </c>
    </row>
    <row r="6" spans="1:33" ht="16.2" thickBot="1" x14ac:dyDescent="0.35">
      <c r="A6" s="7">
        <v>3</v>
      </c>
      <c r="B6" s="57" t="s">
        <v>80</v>
      </c>
      <c r="C6" s="10">
        <v>0</v>
      </c>
      <c r="D6" s="10">
        <v>0</v>
      </c>
      <c r="E6" s="9"/>
      <c r="F6" s="10">
        <f>SUM(IF(C6=3,1,0),IF(D6=3,1,0))</f>
        <v>0</v>
      </c>
      <c r="G6" s="10">
        <f>SUM(IF(C6&lt;3,1,0),IF(D6&lt;3,1,0))</f>
        <v>2</v>
      </c>
      <c r="H6" s="12">
        <f>SUM(C6,D6)</f>
        <v>0</v>
      </c>
      <c r="I6" s="12">
        <f>SUM(E4,E5)</f>
        <v>6</v>
      </c>
      <c r="J6" s="12"/>
      <c r="K6" s="13"/>
      <c r="L6" s="14">
        <f>SUM(IF(G6=2,3),IF(G6=1,2),IF(G6=0,1))</f>
        <v>3</v>
      </c>
      <c r="P6" s="64">
        <v>3</v>
      </c>
      <c r="Q6" s="65" t="str">
        <f>L62</f>
        <v>Travis Zeng</v>
      </c>
      <c r="R6" s="66">
        <f>W16</f>
        <v>0</v>
      </c>
      <c r="S6" s="66">
        <f>W14</f>
        <v>0</v>
      </c>
      <c r="T6" s="9"/>
      <c r="U6" s="67">
        <f>W19</f>
        <v>3</v>
      </c>
      <c r="V6" s="66">
        <f>SUM(IF(R6=3,1,0),IF(S6=3,1,0),IF(U6=3,1,0))</f>
        <v>1</v>
      </c>
      <c r="W6" s="66">
        <f>SUM(IF(R6&lt;3,1,0),IF(S6&lt;3,1,0),IF(U6&lt;3,1,0))</f>
        <v>2</v>
      </c>
      <c r="X6" s="68">
        <f>SUM(R6,S6,U6)</f>
        <v>3</v>
      </c>
      <c r="Y6" s="68">
        <f>SUM(T4,T5,T7)</f>
        <v>7</v>
      </c>
      <c r="Z6" s="68"/>
      <c r="AA6" s="69"/>
      <c r="AB6" s="67">
        <f>SUM(IF(W6=3,4),IF(W6=2,3),IF(W6=1,2),IF(W6=0,1))</f>
        <v>3</v>
      </c>
    </row>
    <row r="7" spans="1:33" ht="16.2" thickBot="1" x14ac:dyDescent="0.35">
      <c r="P7" s="64">
        <v>4</v>
      </c>
      <c r="Q7" s="65" t="str">
        <f>L79</f>
        <v>Ryan Li</v>
      </c>
      <c r="R7" s="66">
        <f>W12</f>
        <v>0</v>
      </c>
      <c r="S7" s="66">
        <f>W18</f>
        <v>0</v>
      </c>
      <c r="T7" s="66">
        <f>W20</f>
        <v>1</v>
      </c>
      <c r="U7" s="70"/>
      <c r="V7" s="71">
        <f>SUM(IF(R7=3,1,0),IF(S7=3,1,0),IF(T7=3,1,0))</f>
        <v>0</v>
      </c>
      <c r="W7" s="71">
        <f>SUM(IF(R7&lt;3,1,0),IF(S7&lt;3,1,0),IF(T7&lt;3,1,0))</f>
        <v>3</v>
      </c>
      <c r="X7" s="72">
        <f>SUM(R7,S7,T7)</f>
        <v>1</v>
      </c>
      <c r="Y7" s="72">
        <f>SUM(U4,U5,U6)</f>
        <v>9</v>
      </c>
      <c r="Z7" s="72"/>
      <c r="AA7" s="73"/>
      <c r="AB7" s="74">
        <f>SUM(IF(W7=3,4),IF(W7=2,3),IF(W7=1,2),IF(W7=0,1))</f>
        <v>4</v>
      </c>
    </row>
    <row r="8" spans="1:33" ht="16.2" thickBot="1" x14ac:dyDescent="0.35">
      <c r="K8" s="15"/>
      <c r="L8" s="15"/>
    </row>
    <row r="9" spans="1:33" ht="16.8" thickTop="1" thickBot="1" x14ac:dyDescent="0.35">
      <c r="A9" s="16" t="s">
        <v>11</v>
      </c>
      <c r="B9" s="17">
        <v>1</v>
      </c>
      <c r="C9" s="18">
        <v>11</v>
      </c>
      <c r="D9" s="19">
        <v>11</v>
      </c>
      <c r="E9" s="19">
        <v>11</v>
      </c>
      <c r="F9" s="20"/>
      <c r="G9" s="21"/>
      <c r="H9" s="22">
        <f>SUM(IF(C9&gt;C10,1,0),IF(D9&gt;D10,1,0),IF(E9&gt;E10,1,0),IF(F9&gt;F10,1,0),IF(G9&gt;G10,1,0))</f>
        <v>3</v>
      </c>
      <c r="I9" s="23"/>
      <c r="J9" s="24"/>
      <c r="K9" s="25" t="s">
        <v>12</v>
      </c>
      <c r="L9" s="26" t="s">
        <v>13</v>
      </c>
    </row>
    <row r="10" spans="1:33" ht="16.2" thickBot="1" x14ac:dyDescent="0.35">
      <c r="A10" s="27">
        <v>2</v>
      </c>
      <c r="B10" s="28">
        <v>3</v>
      </c>
      <c r="C10" s="29">
        <v>3</v>
      </c>
      <c r="D10" s="30">
        <v>1</v>
      </c>
      <c r="E10" s="31">
        <v>2</v>
      </c>
      <c r="F10" s="32"/>
      <c r="G10" s="33"/>
      <c r="H10" s="34">
        <f>SUM(IF(C10&gt;C9,1,0),IF(D10&gt;D9,1,0),IF(E10&gt;E9,1,0),IF(F10&gt;F9,1,0),IF(G10&gt;G9,1,0))</f>
        <v>0</v>
      </c>
      <c r="I10" s="23"/>
      <c r="J10" s="24"/>
      <c r="K10" s="24" t="s">
        <v>14</v>
      </c>
      <c r="L10" s="35" t="str">
        <f>_xlfn.XLOOKUP(N10,L4:L6,B4:B6)</f>
        <v>Karsten Close</v>
      </c>
      <c r="N10">
        <v>1</v>
      </c>
      <c r="P10" s="75"/>
      <c r="R10" s="75"/>
      <c r="S10" s="75"/>
    </row>
    <row r="11" spans="1:33" ht="16.8" thickTop="1" thickBot="1" x14ac:dyDescent="0.35">
      <c r="A11" s="36" t="s">
        <v>11</v>
      </c>
      <c r="B11" s="37">
        <v>2</v>
      </c>
      <c r="C11" s="38">
        <v>11</v>
      </c>
      <c r="D11" s="39">
        <v>11</v>
      </c>
      <c r="E11" s="39">
        <v>11</v>
      </c>
      <c r="F11" s="38"/>
      <c r="G11" s="40"/>
      <c r="H11" s="41">
        <f>SUM(IF(C11&gt;C12,1,0),IF(D11&gt;D12,1,0),IF(E11&gt;E12,1,0),IF(F11&gt;F12,1,0),IF(G11&gt;G12,1,0))</f>
        <v>3</v>
      </c>
      <c r="I11" s="23"/>
      <c r="J11" s="24"/>
      <c r="K11" s="42" t="s">
        <v>15</v>
      </c>
      <c r="L11" s="43" t="str">
        <f>_xlfn.XLOOKUP(N11,L4:L6,B4:B6)</f>
        <v>Issac Huang</v>
      </c>
      <c r="N11">
        <v>2</v>
      </c>
      <c r="P11" s="76" t="s">
        <v>11</v>
      </c>
      <c r="Q11" s="77">
        <v>1</v>
      </c>
      <c r="R11" s="78">
        <v>11</v>
      </c>
      <c r="S11" s="79">
        <v>11</v>
      </c>
      <c r="T11" s="80">
        <v>11</v>
      </c>
      <c r="U11" s="80"/>
      <c r="V11" s="81"/>
      <c r="W11" s="82">
        <f>SUM(IF(R11&gt;R12,1,0),IF(S11&gt;S12,1,0),IF(T11&gt;T12,1,0),IF(U11&gt;U12,1,0),IF(V11&gt;V12,1,0))</f>
        <v>3</v>
      </c>
      <c r="AA11" s="83" t="s">
        <v>12</v>
      </c>
      <c r="AB11" s="84" t="s">
        <v>13</v>
      </c>
    </row>
    <row r="12" spans="1:33" ht="16.2" thickBot="1" x14ac:dyDescent="0.35">
      <c r="A12" s="27">
        <v>1</v>
      </c>
      <c r="B12" s="44">
        <v>3</v>
      </c>
      <c r="C12" s="29">
        <v>5</v>
      </c>
      <c r="D12" s="31">
        <v>8</v>
      </c>
      <c r="E12" s="31">
        <v>5</v>
      </c>
      <c r="F12" s="29"/>
      <c r="G12" s="45"/>
      <c r="H12" s="34">
        <f>SUM(IF(C12&gt;C11,1,0),IF(D12&gt;D11,1,0),IF(E12&gt;E11,1,0),IF(F12&gt;F11,1,0),IF(G12&gt;G11,1,0))</f>
        <v>0</v>
      </c>
      <c r="I12" s="23"/>
      <c r="J12" s="24"/>
      <c r="K12" s="26" t="s">
        <v>16</v>
      </c>
      <c r="L12" s="46" t="str">
        <f>_xlfn.XLOOKUP(N12,L4:L6,B4:B6)</f>
        <v>Pau de Riquer</v>
      </c>
      <c r="N12">
        <v>3</v>
      </c>
      <c r="P12" s="85">
        <v>3</v>
      </c>
      <c r="Q12" s="86">
        <v>4</v>
      </c>
      <c r="R12" s="87">
        <v>3</v>
      </c>
      <c r="S12" s="88">
        <v>5</v>
      </c>
      <c r="T12" s="88">
        <v>8</v>
      </c>
      <c r="U12" s="88"/>
      <c r="V12" s="89"/>
      <c r="W12" s="90">
        <f>SUM(IF(R12&gt;R11,1,0),IF(S12&gt;S11,1,0),IF(T12&gt;T11,1,0),IF(U12&gt;U11,1,0),IF(V12&gt;V11,1,0))</f>
        <v>0</v>
      </c>
      <c r="AA12" s="43" t="s">
        <v>14</v>
      </c>
      <c r="AB12" s="35" t="str">
        <f>_xlfn.XLOOKUP(AD12,AB4:AB7,Q4:Q7)</f>
        <v>Karsten Close</v>
      </c>
      <c r="AD12">
        <v>1</v>
      </c>
    </row>
    <row r="13" spans="1:33" ht="16.2" thickTop="1" x14ac:dyDescent="0.3">
      <c r="A13" s="36" t="s">
        <v>11</v>
      </c>
      <c r="B13" s="47">
        <v>1</v>
      </c>
      <c r="C13" s="48">
        <v>11</v>
      </c>
      <c r="D13" s="49">
        <v>11</v>
      </c>
      <c r="E13" s="39">
        <v>11</v>
      </c>
      <c r="F13" s="48"/>
      <c r="G13" s="40"/>
      <c r="H13" s="41">
        <f>SUM(IF(C13&gt;C14,1,0),IF(D13&gt;D14,1,0),IF(E13&gt;E14,1,0),IF(F13&gt;F14,1,0),IF(G13&gt;G14,1,0))</f>
        <v>3</v>
      </c>
      <c r="I13" s="23"/>
      <c r="P13" s="91" t="s">
        <v>42</v>
      </c>
      <c r="Q13" s="92">
        <v>2</v>
      </c>
      <c r="R13" s="93">
        <v>11</v>
      </c>
      <c r="S13" s="94">
        <v>11</v>
      </c>
      <c r="T13" s="94">
        <v>11</v>
      </c>
      <c r="U13" s="94"/>
      <c r="V13" s="95"/>
      <c r="W13" s="96">
        <f>SUM(IF(R13&gt;R14,1,0),IF(S13&gt;S14,1,0),IF(T13&gt;T14,1,0),IF(U13&gt;U14,1,0),IF(V13&gt;V14,1,0))</f>
        <v>3</v>
      </c>
      <c r="AA13" s="42" t="s">
        <v>15</v>
      </c>
      <c r="AB13" s="24" t="str">
        <f>_xlfn.XLOOKUP(AD13,AB4:AB7,Q4:Q7)</f>
        <v>Caleb Jiang</v>
      </c>
      <c r="AD13">
        <v>2</v>
      </c>
    </row>
    <row r="14" spans="1:33" ht="16.2" thickBot="1" x14ac:dyDescent="0.35">
      <c r="A14" s="50">
        <v>3</v>
      </c>
      <c r="B14" s="51">
        <v>2</v>
      </c>
      <c r="C14" s="52">
        <v>7</v>
      </c>
      <c r="D14" s="53">
        <v>4</v>
      </c>
      <c r="E14" s="54">
        <v>3</v>
      </c>
      <c r="F14" s="52"/>
      <c r="G14" s="55"/>
      <c r="H14" s="56">
        <f>SUM(IF(C14&gt;C13,1,0),IF(D14&gt;D13,1,0),IF(E14&gt;E13,1,0),IF(F14&gt;F13,1,0),IF(G14&gt;G13,1,0))</f>
        <v>0</v>
      </c>
      <c r="I14" s="23"/>
      <c r="P14" s="97">
        <v>1</v>
      </c>
      <c r="Q14" s="98">
        <v>3</v>
      </c>
      <c r="R14" s="99">
        <v>4</v>
      </c>
      <c r="S14" s="100">
        <v>7</v>
      </c>
      <c r="T14" s="100">
        <v>8</v>
      </c>
      <c r="U14" s="100"/>
      <c r="V14" s="101"/>
      <c r="W14" s="102">
        <f>SUM(IF(R14&gt;R13,1,0),IF(S14&gt;S13,1,0),IF(T14&gt;T13,1,0),IF(U14&gt;U13,1,0),IF(V14&gt;V13,1,0))</f>
        <v>0</v>
      </c>
      <c r="AA14" s="42" t="s">
        <v>16</v>
      </c>
      <c r="AB14" s="42" t="str">
        <f>_xlfn.XLOOKUP(AD14,AB4:AB7,Q4:Q7)</f>
        <v>Travis Zeng</v>
      </c>
      <c r="AD14">
        <v>3</v>
      </c>
    </row>
    <row r="15" spans="1:33" ht="16.8" thickTop="1" thickBot="1" x14ac:dyDescent="0.35">
      <c r="P15" s="91" t="s">
        <v>42</v>
      </c>
      <c r="Q15" s="92">
        <v>1</v>
      </c>
      <c r="R15" s="93">
        <v>11</v>
      </c>
      <c r="S15" s="103">
        <v>11</v>
      </c>
      <c r="T15" s="103">
        <v>11</v>
      </c>
      <c r="U15" s="103"/>
      <c r="V15" s="104"/>
      <c r="W15" s="96">
        <f>SUM(IF(R15&gt;R16,1,0),IF(S15&gt;S16,1,0),IF(T15&gt;T16,1,0),IF(U15&gt;U16,1,0),IF(V15&gt;V16,1,0))</f>
        <v>3</v>
      </c>
      <c r="AA15" s="26" t="s">
        <v>43</v>
      </c>
      <c r="AB15" s="46" t="str">
        <f>_xlfn.XLOOKUP(AD15,AB4:AB7,Q4:Q7)</f>
        <v>Ryan Li</v>
      </c>
      <c r="AD15">
        <v>4</v>
      </c>
    </row>
    <row r="16" spans="1:33" ht="16.2" thickBot="1" x14ac:dyDescent="0.35">
      <c r="P16" s="97">
        <v>4</v>
      </c>
      <c r="Q16" s="98">
        <v>3</v>
      </c>
      <c r="R16" s="99">
        <v>8</v>
      </c>
      <c r="S16" s="100">
        <v>2</v>
      </c>
      <c r="T16" s="100">
        <v>5</v>
      </c>
      <c r="U16" s="100"/>
      <c r="V16" s="105"/>
      <c r="W16" s="102">
        <f>SUM(IF(R16&gt;R15,1,0),IF(S16&gt;S15,1,0),IF(T16&gt;T15,1,0),IF(U16&gt;U15,1,0),IF(V16&gt;V15,1,0))</f>
        <v>0</v>
      </c>
    </row>
    <row r="17" spans="1:28" ht="16.8" thickTop="1" thickBot="1" x14ac:dyDescent="0.35">
      <c r="P17" s="91" t="s">
        <v>42</v>
      </c>
      <c r="Q17" s="92">
        <v>2</v>
      </c>
      <c r="R17" s="106">
        <v>13</v>
      </c>
      <c r="S17" s="103">
        <v>11</v>
      </c>
      <c r="T17" s="103">
        <v>11</v>
      </c>
      <c r="U17" s="103"/>
      <c r="V17" s="104"/>
      <c r="W17" s="96">
        <f>SUM(IF(R17&gt;R18,1,0),IF(S17&gt;S18,1,0),IF(T17&gt;T18,1,0),IF(U17&gt;U18,1,0),IF(V17&gt;V18,1,0))</f>
        <v>3</v>
      </c>
    </row>
    <row r="18" spans="1:28" ht="16.95" customHeight="1" thickBot="1" x14ac:dyDescent="0.35">
      <c r="A18" s="218" t="s">
        <v>93</v>
      </c>
      <c r="B18" s="219"/>
      <c r="C18" s="220" t="s">
        <v>0</v>
      </c>
      <c r="D18" s="221"/>
      <c r="E18" s="222"/>
      <c r="F18" s="223" t="s">
        <v>1</v>
      </c>
      <c r="G18" s="224"/>
      <c r="H18" s="224"/>
      <c r="I18" s="224"/>
      <c r="J18" s="224"/>
      <c r="K18" s="225"/>
      <c r="L18" s="1" t="s">
        <v>2</v>
      </c>
      <c r="P18" s="97">
        <v>3</v>
      </c>
      <c r="Q18" s="98">
        <v>4</v>
      </c>
      <c r="R18" s="99">
        <v>11</v>
      </c>
      <c r="S18" s="100">
        <v>6</v>
      </c>
      <c r="T18" s="100">
        <v>4</v>
      </c>
      <c r="U18" s="100"/>
      <c r="V18" s="105"/>
      <c r="W18" s="102">
        <f>SUM(IF(R18&gt;R17,1,0),IF(S18&gt;S17,1,0),IF(T18&gt;T17,1,0),IF(U18&gt;U17,1,0),IF(V18&gt;V17,1,0))</f>
        <v>0</v>
      </c>
    </row>
    <row r="19" spans="1:28" ht="16.8" thickTop="1" thickBot="1" x14ac:dyDescent="0.35">
      <c r="A19" s="226" t="s">
        <v>45</v>
      </c>
      <c r="B19" s="227"/>
      <c r="C19" s="228" t="s">
        <v>3</v>
      </c>
      <c r="D19" s="229"/>
      <c r="E19" s="230"/>
      <c r="F19" s="231" t="s">
        <v>4</v>
      </c>
      <c r="G19" s="232"/>
      <c r="H19" s="231" t="s">
        <v>5</v>
      </c>
      <c r="I19" s="231"/>
      <c r="J19" s="233" t="s">
        <v>6</v>
      </c>
      <c r="K19" s="231"/>
      <c r="L19" s="2" t="s">
        <v>7</v>
      </c>
      <c r="P19" s="91" t="s">
        <v>42</v>
      </c>
      <c r="Q19" s="107">
        <v>3</v>
      </c>
      <c r="R19" s="106">
        <v>11</v>
      </c>
      <c r="S19" s="103">
        <v>6</v>
      </c>
      <c r="T19" s="103">
        <v>11</v>
      </c>
      <c r="U19" s="103">
        <v>11</v>
      </c>
      <c r="V19" s="104"/>
      <c r="W19" s="108">
        <f>SUM(IF(R19&gt;R20,1,0),IF(S19&gt;S20,1,0),IF(T19&gt;T20,1,0),IF(U19&gt;U20,1,0),IF(V19&gt;V20,1,0))</f>
        <v>3</v>
      </c>
    </row>
    <row r="20" spans="1:28" ht="16.95" customHeight="1" thickBot="1" x14ac:dyDescent="0.35">
      <c r="A20" s="234" t="s">
        <v>8</v>
      </c>
      <c r="B20" s="235"/>
      <c r="C20" s="3">
        <v>1</v>
      </c>
      <c r="D20" s="3">
        <v>2</v>
      </c>
      <c r="E20" s="3">
        <v>3</v>
      </c>
      <c r="F20" s="4" t="s">
        <v>9</v>
      </c>
      <c r="G20" s="4" t="s">
        <v>10</v>
      </c>
      <c r="H20" s="4" t="s">
        <v>9</v>
      </c>
      <c r="I20" s="4" t="s">
        <v>10</v>
      </c>
      <c r="J20" s="4" t="s">
        <v>9</v>
      </c>
      <c r="K20" s="4" t="s">
        <v>10</v>
      </c>
      <c r="L20" s="5"/>
      <c r="O20" s="6"/>
      <c r="P20" s="97">
        <v>2</v>
      </c>
      <c r="Q20" s="98">
        <v>4</v>
      </c>
      <c r="R20" s="99">
        <v>9</v>
      </c>
      <c r="S20" s="100">
        <v>11</v>
      </c>
      <c r="T20" s="100">
        <v>3</v>
      </c>
      <c r="U20" s="100">
        <v>8</v>
      </c>
      <c r="V20" s="105"/>
      <c r="W20" s="90">
        <f>SUM(IF(R20&gt;R19,1,0),IF(S20&gt;S19,1,0),IF(T20&gt;T19,1,0),IF(U20&gt;U19,1,0),IF(V20&gt;V19,1,0))</f>
        <v>1</v>
      </c>
    </row>
    <row r="21" spans="1:28" ht="16.8" thickTop="1" thickBot="1" x14ac:dyDescent="0.35">
      <c r="A21" s="7">
        <v>1</v>
      </c>
      <c r="B21" s="58" t="s">
        <v>81</v>
      </c>
      <c r="C21" s="9"/>
      <c r="D21" s="10">
        <f>H30</f>
        <v>3</v>
      </c>
      <c r="E21" s="11">
        <f>H26</f>
        <v>3</v>
      </c>
      <c r="F21" s="10">
        <f>SUM(IF(D21=3,1,0),IF(E21=3,1,0))</f>
        <v>2</v>
      </c>
      <c r="G21" s="10">
        <f>SUM(IF(D21&lt;3,1,0),IF(E21&lt;3,1,0))</f>
        <v>0</v>
      </c>
      <c r="H21" s="12">
        <f>SUM(D21,E21)</f>
        <v>6</v>
      </c>
      <c r="I21" s="12">
        <f>SUM(C22,C23)</f>
        <v>0</v>
      </c>
      <c r="J21" s="12"/>
      <c r="K21" s="13"/>
      <c r="L21" s="14">
        <f>SUM(IF(G21=2,3),IF(G21=1,2),IF(G21=0,1))</f>
        <v>1</v>
      </c>
      <c r="P21" s="91" t="s">
        <v>42</v>
      </c>
      <c r="Q21" s="107">
        <v>1</v>
      </c>
      <c r="R21" s="106">
        <v>11</v>
      </c>
      <c r="S21" s="103">
        <v>11</v>
      </c>
      <c r="T21" s="103">
        <v>8</v>
      </c>
      <c r="U21" s="103">
        <v>11</v>
      </c>
      <c r="V21" s="104"/>
      <c r="W21" s="96">
        <f>SUM(IF(R21&gt;R22,1,0),IF(S21&gt;S22,1,0),IF(T21&gt;T22,1,0),IF(U21&gt;U22,1,0),IF(V21&gt;V22,1,0))</f>
        <v>3</v>
      </c>
    </row>
    <row r="22" spans="1:28" ht="16.2" thickBot="1" x14ac:dyDescent="0.35">
      <c r="A22" s="7">
        <v>2</v>
      </c>
      <c r="B22" s="57" t="s">
        <v>95</v>
      </c>
      <c r="C22" s="10">
        <v>0</v>
      </c>
      <c r="D22" s="9"/>
      <c r="E22" s="10">
        <f>H28</f>
        <v>3</v>
      </c>
      <c r="F22" s="10">
        <f>SUM(IF(C22=3,1,0),IF(E22=3,1,0))</f>
        <v>1</v>
      </c>
      <c r="G22" s="10">
        <f>SUM(IF(C22&lt;3,1,0),IF(E22&lt;3,1,0))</f>
        <v>1</v>
      </c>
      <c r="H22" s="12">
        <f>SUM(C22,E22)</f>
        <v>3</v>
      </c>
      <c r="I22" s="12">
        <f>SUM(D21,D23)</f>
        <v>3</v>
      </c>
      <c r="J22" s="12"/>
      <c r="K22" s="13"/>
      <c r="L22" s="14">
        <f>SUM(IF(G22=2,3),IF(G22=1,2),IF(G22=0,1))</f>
        <v>2</v>
      </c>
      <c r="P22" s="109">
        <v>4</v>
      </c>
      <c r="Q22" s="110">
        <v>2</v>
      </c>
      <c r="R22" s="111">
        <v>7</v>
      </c>
      <c r="S22" s="112">
        <v>2</v>
      </c>
      <c r="T22" s="112">
        <v>11</v>
      </c>
      <c r="U22" s="112">
        <v>8</v>
      </c>
      <c r="W22" s="113">
        <f>SUM(IF(R22&gt;R21,1,0),IF(S22&gt;S21,1,0),IF(T22&gt;T21,1,0),IF(U22&gt;U21,1,0),IF(V22&gt;V21,1,0))</f>
        <v>1</v>
      </c>
    </row>
    <row r="23" spans="1:28" ht="16.8" thickTop="1" thickBot="1" x14ac:dyDescent="0.35">
      <c r="A23" s="7">
        <v>3</v>
      </c>
      <c r="B23" s="57" t="s">
        <v>96</v>
      </c>
      <c r="C23" s="10">
        <v>0</v>
      </c>
      <c r="D23" s="10">
        <v>0</v>
      </c>
      <c r="E23" s="9"/>
      <c r="F23" s="10">
        <f>SUM(IF(C23=3,1,0),IF(D23=3,1,0))</f>
        <v>0</v>
      </c>
      <c r="G23" s="10">
        <f>SUM(IF(C23&lt;3,1,0),IF(D23&lt;3,1,0))</f>
        <v>2</v>
      </c>
      <c r="H23" s="12">
        <f>SUM(C23,D23)</f>
        <v>0</v>
      </c>
      <c r="I23" s="12">
        <f>SUM(E21,E22)</f>
        <v>6</v>
      </c>
      <c r="J23" s="12"/>
      <c r="K23" s="13"/>
      <c r="L23" s="14">
        <f>SUM(IF(G23=2,3),IF(G23=1,2),IF(G23=0,1))</f>
        <v>3</v>
      </c>
      <c r="P23" s="114"/>
      <c r="Q23" s="114"/>
      <c r="R23" s="115"/>
      <c r="S23" s="115"/>
      <c r="T23" s="115"/>
      <c r="U23" s="115"/>
      <c r="V23" s="115"/>
      <c r="W23" s="115"/>
    </row>
    <row r="24" spans="1:28" x14ac:dyDescent="0.3">
      <c r="P24" s="116"/>
      <c r="Q24" s="116"/>
    </row>
    <row r="25" spans="1:28" ht="16.2" thickBot="1" x14ac:dyDescent="0.35">
      <c r="K25" s="15"/>
      <c r="L25" s="15"/>
      <c r="P25" s="116"/>
      <c r="Q25" s="116"/>
    </row>
    <row r="26" spans="1:28" ht="16.8" thickTop="1" thickBot="1" x14ac:dyDescent="0.35">
      <c r="A26" s="16" t="s">
        <v>11</v>
      </c>
      <c r="B26" s="17">
        <v>1</v>
      </c>
      <c r="C26" s="18">
        <v>11</v>
      </c>
      <c r="D26" s="19">
        <v>11</v>
      </c>
      <c r="E26" s="19">
        <v>11</v>
      </c>
      <c r="F26" s="20"/>
      <c r="G26" s="21"/>
      <c r="H26" s="22">
        <f>SUM(IF(C26&gt;C27,1,0),IF(D26&gt;D27,1,0),IF(E26&gt;E27,1,0),IF(F26&gt;F27,1,0),IF(G26&gt;G27,1,0))</f>
        <v>3</v>
      </c>
      <c r="I26" s="23"/>
      <c r="J26" s="24"/>
      <c r="K26" s="25" t="s">
        <v>12</v>
      </c>
      <c r="L26" s="26" t="s">
        <v>13</v>
      </c>
      <c r="P26" s="247" t="s">
        <v>93</v>
      </c>
      <c r="Q26" s="248"/>
      <c r="R26" s="249" t="s">
        <v>0</v>
      </c>
      <c r="S26" s="250"/>
      <c r="T26" s="250"/>
      <c r="U26" s="251"/>
      <c r="V26" s="252" t="s">
        <v>1</v>
      </c>
      <c r="W26" s="253"/>
      <c r="X26" s="253"/>
      <c r="Y26" s="253"/>
      <c r="Z26" s="253"/>
      <c r="AA26" s="254"/>
      <c r="AB26" s="59" t="s">
        <v>2</v>
      </c>
    </row>
    <row r="27" spans="1:28" ht="16.2" thickBot="1" x14ac:dyDescent="0.35">
      <c r="A27" s="27">
        <v>2</v>
      </c>
      <c r="B27" s="28">
        <v>3</v>
      </c>
      <c r="C27" s="29">
        <v>3</v>
      </c>
      <c r="D27" s="30">
        <v>4</v>
      </c>
      <c r="E27" s="31">
        <v>6</v>
      </c>
      <c r="F27" s="32"/>
      <c r="G27" s="33"/>
      <c r="H27" s="34">
        <f>SUM(IF(C27&gt;C26,1,0),IF(D27&gt;D26,1,0),IF(E27&gt;E26,1,0),IF(F27&gt;F26,1,0),IF(G27&gt;G26,1,0))</f>
        <v>0</v>
      </c>
      <c r="I27" s="23"/>
      <c r="J27" s="24"/>
      <c r="K27" s="24" t="s">
        <v>14</v>
      </c>
      <c r="L27" s="35" t="str">
        <f>_xlfn.XLOOKUP(N27,L21:L23,B21:B23)</f>
        <v>Adam Hedderly</v>
      </c>
      <c r="N27">
        <v>1</v>
      </c>
      <c r="P27" s="255" t="s">
        <v>120</v>
      </c>
      <c r="Q27" s="256"/>
      <c r="R27" s="257" t="s">
        <v>3</v>
      </c>
      <c r="S27" s="258"/>
      <c r="T27" s="258"/>
      <c r="U27" s="259"/>
      <c r="V27" s="260" t="s">
        <v>4</v>
      </c>
      <c r="W27" s="261"/>
      <c r="X27" s="260" t="s">
        <v>5</v>
      </c>
      <c r="Y27" s="261"/>
      <c r="Z27" s="260" t="s">
        <v>6</v>
      </c>
      <c r="AA27" s="261"/>
      <c r="AB27" s="61" t="s">
        <v>7</v>
      </c>
    </row>
    <row r="28" spans="1:28" ht="16.8" thickTop="1" thickBot="1" x14ac:dyDescent="0.35">
      <c r="A28" s="36" t="s">
        <v>11</v>
      </c>
      <c r="B28" s="37">
        <v>2</v>
      </c>
      <c r="C28" s="38">
        <v>11</v>
      </c>
      <c r="D28" s="39">
        <v>11</v>
      </c>
      <c r="E28" s="39">
        <v>7</v>
      </c>
      <c r="F28" s="38">
        <v>11</v>
      </c>
      <c r="G28" s="40"/>
      <c r="H28" s="41">
        <f>SUM(IF(C28&gt;C29,1,0),IF(D28&gt;D29,1,0),IF(E28&gt;E29,1,0),IF(F28&gt;F29,1,0),IF(G28&gt;G29,1,0))</f>
        <v>3</v>
      </c>
      <c r="I28" s="23"/>
      <c r="J28" s="24"/>
      <c r="K28" s="42" t="s">
        <v>15</v>
      </c>
      <c r="L28" s="43" t="str">
        <f>_xlfn.XLOOKUP(N28,L21:L23,B21:B23)</f>
        <v>Reece Maguire</v>
      </c>
      <c r="N28">
        <v>2</v>
      </c>
      <c r="P28" s="234" t="s">
        <v>8</v>
      </c>
      <c r="Q28" s="262"/>
      <c r="R28" s="62">
        <v>1</v>
      </c>
      <c r="S28" s="62">
        <v>2</v>
      </c>
      <c r="T28" s="62">
        <v>3</v>
      </c>
      <c r="U28" s="60">
        <v>4</v>
      </c>
      <c r="V28" s="63" t="s">
        <v>9</v>
      </c>
      <c r="W28" s="63" t="s">
        <v>10</v>
      </c>
      <c r="X28" s="63" t="s">
        <v>9</v>
      </c>
      <c r="Y28" s="63" t="s">
        <v>10</v>
      </c>
      <c r="Z28" s="63" t="s">
        <v>9</v>
      </c>
      <c r="AA28" s="63" t="s">
        <v>10</v>
      </c>
      <c r="AB28" s="61"/>
    </row>
    <row r="29" spans="1:28" ht="16.2" thickBot="1" x14ac:dyDescent="0.35">
      <c r="A29" s="27">
        <v>1</v>
      </c>
      <c r="B29" s="44">
        <v>3</v>
      </c>
      <c r="C29" s="29">
        <v>9</v>
      </c>
      <c r="D29" s="31">
        <v>6</v>
      </c>
      <c r="E29" s="31">
        <v>11</v>
      </c>
      <c r="F29" s="29">
        <v>8</v>
      </c>
      <c r="G29" s="45"/>
      <c r="H29" s="34">
        <f>SUM(IF(C29&gt;C28,1,0),IF(D29&gt;D28,1,0),IF(E29&gt;E28,1,0),IF(F29&gt;F28,1,0),IF(G29&gt;G28,1,0))</f>
        <v>1</v>
      </c>
      <c r="I29" s="23"/>
      <c r="J29" s="24"/>
      <c r="K29" s="26" t="s">
        <v>16</v>
      </c>
      <c r="L29" s="46" t="str">
        <f>_xlfn.XLOOKUP(N29,L21:L23,B21:B23)</f>
        <v>Oisin Liu</v>
      </c>
      <c r="N29">
        <v>3</v>
      </c>
      <c r="P29" s="64">
        <v>1</v>
      </c>
      <c r="Q29" s="65" t="str">
        <f>L27</f>
        <v>Adam Hedderly</v>
      </c>
      <c r="R29" s="9"/>
      <c r="S29" s="66">
        <f>W46</f>
        <v>3</v>
      </c>
      <c r="T29" s="66">
        <f>W40</f>
        <v>3</v>
      </c>
      <c r="U29" s="67">
        <f>W36</f>
        <v>3</v>
      </c>
      <c r="V29" s="66">
        <f>SUM(IF(S29=3,1,0),IF(T29=3,1,0),IF(U29=3,1,0))</f>
        <v>3</v>
      </c>
      <c r="W29" s="66">
        <f>SUM(IF(S29&lt;3,1,0),IF(T29&lt;3,1,0),IF(U29&lt;3,1,0))</f>
        <v>0</v>
      </c>
      <c r="X29" s="68">
        <f>SUM(S29,T29,U29)</f>
        <v>9</v>
      </c>
      <c r="Y29" s="68">
        <f>SUM(R30,R31,R32)</f>
        <v>1</v>
      </c>
      <c r="Z29" s="68"/>
      <c r="AA29" s="69"/>
      <c r="AB29" s="67">
        <f>SUM(IF(W29=3,4),IF(W29=2,3),IF(W29=1,2),IF(W29=0,1))</f>
        <v>1</v>
      </c>
    </row>
    <row r="30" spans="1:28" ht="16.8" thickTop="1" thickBot="1" x14ac:dyDescent="0.35">
      <c r="A30" s="36" t="s">
        <v>11</v>
      </c>
      <c r="B30" s="47">
        <v>1</v>
      </c>
      <c r="C30" s="48">
        <v>11</v>
      </c>
      <c r="D30" s="49">
        <v>13</v>
      </c>
      <c r="E30" s="39">
        <v>11</v>
      </c>
      <c r="F30" s="48"/>
      <c r="G30" s="40"/>
      <c r="H30" s="41">
        <f>SUM(IF(C30&gt;C31,1,0),IF(D30&gt;D31,1,0),IF(E30&gt;E31,1,0),IF(F30&gt;F31,1,0),IF(G30&gt;G31,1,0))</f>
        <v>3</v>
      </c>
      <c r="I30" s="23"/>
      <c r="P30" s="64">
        <v>2</v>
      </c>
      <c r="Q30" s="65" t="str">
        <f>L112</f>
        <v>Matthew Bailie</v>
      </c>
      <c r="R30" s="66">
        <f>W47</f>
        <v>0</v>
      </c>
      <c r="S30" s="9"/>
      <c r="T30" s="66">
        <f>W38</f>
        <v>3</v>
      </c>
      <c r="U30" s="67">
        <f>W42</f>
        <v>0</v>
      </c>
      <c r="V30" s="66">
        <f>SUM(IF(R30=3,1,0),IF(T30=3,1,0),IF(U30=3,1,0))</f>
        <v>1</v>
      </c>
      <c r="W30" s="66">
        <f>SUM(IF(R30&lt;3,1,0),IF(T30&lt;3,1,0),IF(U30&lt;3,1,0))</f>
        <v>2</v>
      </c>
      <c r="X30" s="68">
        <f>SUM(R30,T30,U30)</f>
        <v>3</v>
      </c>
      <c r="Y30" s="68">
        <f>SUM(S29,S31,S32)</f>
        <v>6</v>
      </c>
      <c r="Z30" s="68"/>
      <c r="AA30" s="69"/>
      <c r="AB30" s="67">
        <f>SUM(IF(W30=3,4),IF(W30=2,3),IF(W30=1,2),IF(W30=0,1))</f>
        <v>3</v>
      </c>
    </row>
    <row r="31" spans="1:28" ht="16.2" thickBot="1" x14ac:dyDescent="0.35">
      <c r="A31" s="50">
        <v>3</v>
      </c>
      <c r="B31" s="51">
        <v>2</v>
      </c>
      <c r="C31" s="52">
        <v>3</v>
      </c>
      <c r="D31" s="53">
        <v>11</v>
      </c>
      <c r="E31" s="54">
        <v>5</v>
      </c>
      <c r="F31" s="52"/>
      <c r="G31" s="55"/>
      <c r="H31" s="56">
        <f>SUM(IF(C31&gt;C30,1,0),IF(D31&gt;D30,1,0),IF(E31&gt;E30,1,0),IF(F31&gt;F30,1,0),IF(G31&gt;G30,1,0))</f>
        <v>0</v>
      </c>
      <c r="I31" s="23"/>
      <c r="P31" s="64">
        <v>3</v>
      </c>
      <c r="Q31" s="65" t="str">
        <f>L45</f>
        <v>He xi Duan</v>
      </c>
      <c r="R31" s="66">
        <f>W41</f>
        <v>0</v>
      </c>
      <c r="S31" s="66">
        <f>W39</f>
        <v>0</v>
      </c>
      <c r="T31" s="9"/>
      <c r="U31" s="67">
        <f>W44</f>
        <v>2</v>
      </c>
      <c r="V31" s="66">
        <f>SUM(IF(R31=3,1,0),IF(S31=3,1,0),IF(U31=3,1,0))</f>
        <v>0</v>
      </c>
      <c r="W31" s="66">
        <f>SUM(IF(R31&lt;3,1,0),IF(S31&lt;3,1,0),IF(U31&lt;3,1,0))</f>
        <v>3</v>
      </c>
      <c r="X31" s="68">
        <f>SUM(R31,S31,U31)</f>
        <v>2</v>
      </c>
      <c r="Y31" s="68">
        <f>SUM(T29,T30,T32)</f>
        <v>9</v>
      </c>
      <c r="Z31" s="68"/>
      <c r="AA31" s="69"/>
      <c r="AB31" s="67">
        <f>SUM(IF(W31=3,4),IF(W31=2,3),IF(W31=1,2),IF(W31=0,1))</f>
        <v>4</v>
      </c>
    </row>
    <row r="32" spans="1:28" ht="16.8" thickTop="1" thickBot="1" x14ac:dyDescent="0.35">
      <c r="P32" s="64">
        <v>4</v>
      </c>
      <c r="Q32" s="65" t="str">
        <f>L96</f>
        <v>Erdem Mehmed</v>
      </c>
      <c r="R32" s="66">
        <f>W37</f>
        <v>1</v>
      </c>
      <c r="S32" s="66">
        <f>W43</f>
        <v>3</v>
      </c>
      <c r="T32" s="66">
        <f>W45</f>
        <v>3</v>
      </c>
      <c r="U32" s="70"/>
      <c r="V32" s="71">
        <f>SUM(IF(R32=3,1,0),IF(S32=3,1,0),IF(T32=3,1,0))</f>
        <v>2</v>
      </c>
      <c r="W32" s="71">
        <f>SUM(IF(R32&lt;3,1,0),IF(S32&lt;3,1,0),IF(T32&lt;3,1,0))</f>
        <v>1</v>
      </c>
      <c r="X32" s="72">
        <f>SUM(R32,S32,T32)</f>
        <v>7</v>
      </c>
      <c r="Y32" s="72">
        <f>SUM(U29,U30,U31)</f>
        <v>5</v>
      </c>
      <c r="Z32" s="72"/>
      <c r="AA32" s="73"/>
      <c r="AB32" s="74">
        <f>SUM(IF(W32=3,4),IF(W32=2,3),IF(W32=1,2),IF(W32=0,1))</f>
        <v>2</v>
      </c>
    </row>
    <row r="34" spans="1:30" ht="16.2" thickBot="1" x14ac:dyDescent="0.35"/>
    <row r="35" spans="1:30" ht="16.2" thickBot="1" x14ac:dyDescent="0.35">
      <c r="A35" s="218" t="s">
        <v>93</v>
      </c>
      <c r="B35" s="219"/>
      <c r="C35" s="220" t="s">
        <v>0</v>
      </c>
      <c r="D35" s="221"/>
      <c r="E35" s="222"/>
      <c r="F35" s="223" t="s">
        <v>1</v>
      </c>
      <c r="G35" s="224"/>
      <c r="H35" s="224"/>
      <c r="I35" s="224"/>
      <c r="J35" s="224"/>
      <c r="K35" s="225"/>
      <c r="L35" s="1" t="s">
        <v>2</v>
      </c>
      <c r="P35" s="75"/>
      <c r="R35" s="75"/>
      <c r="S35" s="75"/>
    </row>
    <row r="36" spans="1:30" ht="16.8" thickTop="1" thickBot="1" x14ac:dyDescent="0.35">
      <c r="A36" s="226" t="s">
        <v>38</v>
      </c>
      <c r="B36" s="227"/>
      <c r="C36" s="228" t="s">
        <v>3</v>
      </c>
      <c r="D36" s="229"/>
      <c r="E36" s="230"/>
      <c r="F36" s="231" t="s">
        <v>4</v>
      </c>
      <c r="G36" s="232"/>
      <c r="H36" s="231" t="s">
        <v>5</v>
      </c>
      <c r="I36" s="231"/>
      <c r="J36" s="233" t="s">
        <v>6</v>
      </c>
      <c r="K36" s="231"/>
      <c r="L36" s="2" t="s">
        <v>7</v>
      </c>
      <c r="P36" s="76" t="s">
        <v>11</v>
      </c>
      <c r="Q36" s="77">
        <v>1</v>
      </c>
      <c r="R36" s="78">
        <v>11</v>
      </c>
      <c r="S36" s="79">
        <v>10</v>
      </c>
      <c r="T36" s="80">
        <v>11</v>
      </c>
      <c r="U36" s="80">
        <v>11</v>
      </c>
      <c r="V36" s="81"/>
      <c r="W36" s="82">
        <f>SUM(IF(R36&gt;R37,1,0),IF(S36&gt;S37,1,0),IF(T36&gt;T37,1,0),IF(U36&gt;U37,1,0),IF(V36&gt;V37,1,0))</f>
        <v>3</v>
      </c>
      <c r="AA36" s="83" t="s">
        <v>12</v>
      </c>
      <c r="AB36" s="84" t="s">
        <v>13</v>
      </c>
    </row>
    <row r="37" spans="1:30" ht="16.2" thickBot="1" x14ac:dyDescent="0.35">
      <c r="A37" s="234" t="s">
        <v>8</v>
      </c>
      <c r="B37" s="235"/>
      <c r="C37" s="3">
        <v>1</v>
      </c>
      <c r="D37" s="3">
        <v>2</v>
      </c>
      <c r="E37" s="3">
        <v>3</v>
      </c>
      <c r="F37" s="4" t="s">
        <v>9</v>
      </c>
      <c r="G37" s="4" t="s">
        <v>10</v>
      </c>
      <c r="H37" s="4" t="s">
        <v>9</v>
      </c>
      <c r="I37" s="4" t="s">
        <v>10</v>
      </c>
      <c r="J37" s="4" t="s">
        <v>9</v>
      </c>
      <c r="K37" s="4" t="s">
        <v>10</v>
      </c>
      <c r="L37" s="5"/>
      <c r="O37" s="6"/>
      <c r="P37" s="85">
        <v>3</v>
      </c>
      <c r="Q37" s="86">
        <v>4</v>
      </c>
      <c r="R37" s="87">
        <v>6</v>
      </c>
      <c r="S37" s="88">
        <v>12</v>
      </c>
      <c r="T37" s="88">
        <v>8</v>
      </c>
      <c r="U37" s="88">
        <v>9</v>
      </c>
      <c r="V37" s="89"/>
      <c r="W37" s="90">
        <f>SUM(IF(R37&gt;R36,1,0),IF(S37&gt;S36,1,0),IF(T37&gt;T36,1,0),IF(U37&gt;U36,1,0),IF(V37&gt;V36,1,0))</f>
        <v>1</v>
      </c>
      <c r="AA37" s="43" t="s">
        <v>14</v>
      </c>
      <c r="AB37" s="35" t="str">
        <f>_xlfn.XLOOKUP(AD37,AB29:AB32,Q29:Q32)</f>
        <v>Adam Hedderly</v>
      </c>
      <c r="AD37">
        <v>1</v>
      </c>
    </row>
    <row r="38" spans="1:30" ht="16.8" thickTop="1" thickBot="1" x14ac:dyDescent="0.35">
      <c r="A38" s="7">
        <v>1</v>
      </c>
      <c r="B38" s="58" t="s">
        <v>76</v>
      </c>
      <c r="C38" s="9"/>
      <c r="D38" s="10">
        <f>H47</f>
        <v>3</v>
      </c>
      <c r="E38" s="11">
        <f>H43</f>
        <v>3</v>
      </c>
      <c r="F38" s="10">
        <f>SUM(IF(D38=3,1,0),IF(E38=3,1,0))</f>
        <v>2</v>
      </c>
      <c r="G38" s="10">
        <f>SUM(IF(D38&lt;3,1,0),IF(E38&lt;3,1,0))</f>
        <v>0</v>
      </c>
      <c r="H38" s="12">
        <f>SUM(D38,E38)</f>
        <v>6</v>
      </c>
      <c r="I38" s="12">
        <f>SUM(C39,C40)</f>
        <v>0</v>
      </c>
      <c r="J38" s="12"/>
      <c r="K38" s="13"/>
      <c r="L38" s="14">
        <f>SUM(IF(G38=2,3),IF(G38=1,2),IF(G38=0,1))</f>
        <v>1</v>
      </c>
      <c r="P38" s="91" t="s">
        <v>42</v>
      </c>
      <c r="Q38" s="92">
        <v>2</v>
      </c>
      <c r="R38" s="93">
        <v>11</v>
      </c>
      <c r="S38" s="94">
        <v>11</v>
      </c>
      <c r="T38" s="94">
        <v>13</v>
      </c>
      <c r="U38" s="94"/>
      <c r="V38" s="95"/>
      <c r="W38" s="96">
        <f>SUM(IF(R38&gt;R39,1,0),IF(S38&gt;S39,1,0),IF(T38&gt;T39,1,0),IF(U38&gt;U39,1,0),IF(V38&gt;V39,1,0))</f>
        <v>3</v>
      </c>
      <c r="AA38" s="42" t="s">
        <v>15</v>
      </c>
      <c r="AB38" s="24" t="str">
        <f>_xlfn.XLOOKUP(AD38,AB29:AB32,Q29:Q32)</f>
        <v>Erdem Mehmed</v>
      </c>
      <c r="AD38">
        <v>2</v>
      </c>
    </row>
    <row r="39" spans="1:30" ht="16.2" thickBot="1" x14ac:dyDescent="0.35">
      <c r="A39" s="7">
        <v>2</v>
      </c>
      <c r="B39" s="57" t="s">
        <v>97</v>
      </c>
      <c r="C39" s="10">
        <v>0</v>
      </c>
      <c r="D39" s="9"/>
      <c r="E39" s="10">
        <f>H45</f>
        <v>3</v>
      </c>
      <c r="F39" s="10">
        <f>SUM(IF(C39=3,1,0),IF(E39=3,1,0))</f>
        <v>1</v>
      </c>
      <c r="G39" s="10">
        <f>SUM(IF(C39&lt;3,1,0),IF(E39&lt;3,1,0))</f>
        <v>1</v>
      </c>
      <c r="H39" s="12">
        <f>SUM(C39,E39)</f>
        <v>3</v>
      </c>
      <c r="I39" s="12">
        <f>SUM(D38,D40)</f>
        <v>3</v>
      </c>
      <c r="J39" s="12"/>
      <c r="K39" s="13"/>
      <c r="L39" s="14">
        <f>SUM(IF(G39=2,3),IF(G39=1,2),IF(G39=0,1))</f>
        <v>2</v>
      </c>
      <c r="P39" s="97">
        <v>1</v>
      </c>
      <c r="Q39" s="98">
        <v>3</v>
      </c>
      <c r="R39" s="99">
        <v>4</v>
      </c>
      <c r="S39" s="100">
        <v>3</v>
      </c>
      <c r="T39" s="100">
        <v>11</v>
      </c>
      <c r="U39" s="100"/>
      <c r="V39" s="101"/>
      <c r="W39" s="102">
        <f>SUM(IF(R39&gt;R38,1,0),IF(S39&gt;S38,1,0),IF(T39&gt;T38,1,0),IF(U39&gt;U38,1,0),IF(V39&gt;V38,1,0))</f>
        <v>0</v>
      </c>
      <c r="AA39" s="42" t="s">
        <v>16</v>
      </c>
      <c r="AB39" s="42" t="str">
        <f>_xlfn.XLOOKUP(AD39,AB29:AB32,Q29:Q32)</f>
        <v>Matthew Bailie</v>
      </c>
      <c r="AD39">
        <v>3</v>
      </c>
    </row>
    <row r="40" spans="1:30" ht="16.8" thickTop="1" thickBot="1" x14ac:dyDescent="0.35">
      <c r="A40" s="7">
        <v>3</v>
      </c>
      <c r="B40" s="57" t="s">
        <v>98</v>
      </c>
      <c r="C40" s="10">
        <v>0</v>
      </c>
      <c r="D40" s="10">
        <v>0</v>
      </c>
      <c r="E40" s="9"/>
      <c r="F40" s="10">
        <f>SUM(IF(C40=3,1,0),IF(D40=3,1,0))</f>
        <v>0</v>
      </c>
      <c r="G40" s="10">
        <f>SUM(IF(C40&lt;3,1,0),IF(D40&lt;3,1,0))</f>
        <v>2</v>
      </c>
      <c r="H40" s="12">
        <f>SUM(C40,D40)</f>
        <v>0</v>
      </c>
      <c r="I40" s="12">
        <f>SUM(E38,E39)</f>
        <v>6</v>
      </c>
      <c r="J40" s="12"/>
      <c r="K40" s="13"/>
      <c r="L40" s="14">
        <f>SUM(IF(G40=2,3),IF(G40=1,2),IF(G40=0,1))</f>
        <v>3</v>
      </c>
      <c r="P40" s="91" t="s">
        <v>42</v>
      </c>
      <c r="Q40" s="92">
        <v>1</v>
      </c>
      <c r="R40" s="93">
        <v>11</v>
      </c>
      <c r="S40" s="103">
        <v>11</v>
      </c>
      <c r="T40" s="103">
        <v>11</v>
      </c>
      <c r="U40" s="103"/>
      <c r="V40" s="104"/>
      <c r="W40" s="96">
        <f>SUM(IF(R40&gt;R41,1,0),IF(S40&gt;S41,1,0),IF(T40&gt;T41,1,0),IF(U40&gt;U41,1,0),IF(V40&gt;V41,1,0))</f>
        <v>3</v>
      </c>
      <c r="AA40" s="26" t="s">
        <v>43</v>
      </c>
      <c r="AB40" s="46" t="str">
        <f>_xlfn.XLOOKUP(AD40,AB29:AB32,Q29:Q32)</f>
        <v>He xi Duan</v>
      </c>
      <c r="AD40">
        <v>4</v>
      </c>
    </row>
    <row r="41" spans="1:30" ht="16.2" thickBot="1" x14ac:dyDescent="0.35">
      <c r="P41" s="97">
        <v>4</v>
      </c>
      <c r="Q41" s="98">
        <v>3</v>
      </c>
      <c r="R41" s="99">
        <v>6</v>
      </c>
      <c r="S41" s="100">
        <v>6</v>
      </c>
      <c r="T41" s="100">
        <v>1</v>
      </c>
      <c r="U41" s="100"/>
      <c r="V41" s="105"/>
      <c r="W41" s="102">
        <f>SUM(IF(R41&gt;R40,1,0),IF(S41&gt;S40,1,0),IF(T41&gt;T40,1,0),IF(U41&gt;U40,1,0),IF(V41&gt;V40,1,0))</f>
        <v>0</v>
      </c>
    </row>
    <row r="42" spans="1:30" ht="16.8" thickTop="1" thickBot="1" x14ac:dyDescent="0.35">
      <c r="K42" s="15"/>
      <c r="L42" s="15"/>
      <c r="P42" s="91" t="s">
        <v>42</v>
      </c>
      <c r="Q42" s="92">
        <v>2</v>
      </c>
      <c r="R42" s="106">
        <v>7</v>
      </c>
      <c r="S42" s="103">
        <v>8</v>
      </c>
      <c r="T42" s="103">
        <v>9</v>
      </c>
      <c r="U42" s="103"/>
      <c r="V42" s="104"/>
      <c r="W42" s="96">
        <f>SUM(IF(R42&gt;R43,1,0),IF(S42&gt;S43,1,0),IF(T42&gt;T43,1,0),IF(U42&gt;U43,1,0),IF(V42&gt;V43,1,0))</f>
        <v>0</v>
      </c>
    </row>
    <row r="43" spans="1:30" ht="16.8" thickTop="1" thickBot="1" x14ac:dyDescent="0.35">
      <c r="A43" s="16" t="s">
        <v>11</v>
      </c>
      <c r="B43" s="17">
        <v>1</v>
      </c>
      <c r="C43" s="18">
        <v>11</v>
      </c>
      <c r="D43" s="19">
        <v>11</v>
      </c>
      <c r="E43" s="19">
        <v>6</v>
      </c>
      <c r="F43" s="20">
        <v>11</v>
      </c>
      <c r="G43" s="21"/>
      <c r="H43" s="22">
        <f>SUM(IF(C43&gt;C44,1,0),IF(D43&gt;D44,1,0),IF(E43&gt;E44,1,0),IF(F43&gt;F44,1,0),IF(G43&gt;G44,1,0))</f>
        <v>3</v>
      </c>
      <c r="I43" s="23"/>
      <c r="J43" s="24"/>
      <c r="K43" s="25" t="s">
        <v>12</v>
      </c>
      <c r="L43" s="26" t="s">
        <v>13</v>
      </c>
      <c r="P43" s="97">
        <v>3</v>
      </c>
      <c r="Q43" s="98">
        <v>4</v>
      </c>
      <c r="R43" s="99">
        <v>11</v>
      </c>
      <c r="S43" s="100">
        <v>11</v>
      </c>
      <c r="T43" s="100">
        <v>11</v>
      </c>
      <c r="U43" s="100"/>
      <c r="V43" s="105"/>
      <c r="W43" s="102">
        <f>SUM(IF(R43&gt;R42,1,0),IF(S43&gt;S42,1,0),IF(T43&gt;T42,1,0),IF(U43&gt;U42,1,0),IF(V43&gt;V42,1,0))</f>
        <v>3</v>
      </c>
    </row>
    <row r="44" spans="1:30" ht="16.8" thickTop="1" thickBot="1" x14ac:dyDescent="0.35">
      <c r="A44" s="27">
        <v>2</v>
      </c>
      <c r="B44" s="28">
        <v>3</v>
      </c>
      <c r="C44" s="29">
        <v>5</v>
      </c>
      <c r="D44" s="30">
        <v>4</v>
      </c>
      <c r="E44" s="31">
        <v>11</v>
      </c>
      <c r="F44" s="32">
        <v>3</v>
      </c>
      <c r="G44" s="33"/>
      <c r="H44" s="34">
        <f>SUM(IF(C44&gt;C43,1,0),IF(D44&gt;D43,1,0),IF(E44&gt;E43,1,0),IF(F44&gt;F43,1,0),IF(G44&gt;G43,1,0))</f>
        <v>1</v>
      </c>
      <c r="I44" s="23"/>
      <c r="J44" s="24"/>
      <c r="K44" s="24" t="s">
        <v>14</v>
      </c>
      <c r="L44" s="35" t="str">
        <f>_xlfn.XLOOKUP(N44,L38:L40,B38:B40)</f>
        <v>Peter Cao</v>
      </c>
      <c r="N44">
        <v>1</v>
      </c>
      <c r="P44" s="91" t="s">
        <v>42</v>
      </c>
      <c r="Q44" s="107">
        <v>3</v>
      </c>
      <c r="R44" s="106">
        <v>11</v>
      </c>
      <c r="S44" s="103">
        <v>2</v>
      </c>
      <c r="T44" s="103">
        <v>11</v>
      </c>
      <c r="U44" s="103">
        <v>8</v>
      </c>
      <c r="V44" s="104">
        <v>10</v>
      </c>
      <c r="W44" s="108">
        <f>SUM(IF(R44&gt;R45,1,0),IF(S44&gt;S45,1,0),IF(T44&gt;T45,1,0),IF(U44&gt;U45,1,0),IF(V44&gt;V45,1,0))</f>
        <v>2</v>
      </c>
    </row>
    <row r="45" spans="1:30" ht="16.8" thickTop="1" thickBot="1" x14ac:dyDescent="0.35">
      <c r="A45" s="36" t="s">
        <v>11</v>
      </c>
      <c r="B45" s="37">
        <v>2</v>
      </c>
      <c r="C45" s="38">
        <v>11</v>
      </c>
      <c r="D45" s="39">
        <v>11</v>
      </c>
      <c r="E45" s="39">
        <v>11</v>
      </c>
      <c r="F45" s="38"/>
      <c r="G45" s="40"/>
      <c r="H45" s="41">
        <f>SUM(IF(C45&gt;C46,1,0),IF(D45&gt;D46,1,0),IF(E45&gt;E46,1,0),IF(F45&gt;F46,1,0),IF(G45&gt;G46,1,0))</f>
        <v>3</v>
      </c>
      <c r="I45" s="23"/>
      <c r="J45" s="24"/>
      <c r="K45" s="42" t="s">
        <v>15</v>
      </c>
      <c r="L45" s="43" t="str">
        <f>_xlfn.XLOOKUP(N45,L38:L40,B38:B40)</f>
        <v>He xi Duan</v>
      </c>
      <c r="N45">
        <v>2</v>
      </c>
      <c r="P45" s="97">
        <v>2</v>
      </c>
      <c r="Q45" s="98">
        <v>4</v>
      </c>
      <c r="R45" s="99">
        <v>4</v>
      </c>
      <c r="S45" s="100">
        <v>11</v>
      </c>
      <c r="T45" s="100">
        <v>8</v>
      </c>
      <c r="U45" s="100">
        <v>11</v>
      </c>
      <c r="V45" s="105">
        <v>12</v>
      </c>
      <c r="W45" s="90">
        <f>SUM(IF(R45&gt;R44,1,0),IF(S45&gt;S44,1,0),IF(T45&gt;T44,1,0),IF(U45&gt;U44,1,0),IF(V45&gt;V44,1,0))</f>
        <v>3</v>
      </c>
    </row>
    <row r="46" spans="1:30" ht="16.8" thickTop="1" thickBot="1" x14ac:dyDescent="0.35">
      <c r="A46" s="27">
        <v>1</v>
      </c>
      <c r="B46" s="44">
        <v>3</v>
      </c>
      <c r="C46" s="29">
        <v>4</v>
      </c>
      <c r="D46" s="31">
        <v>5</v>
      </c>
      <c r="E46" s="31">
        <v>1</v>
      </c>
      <c r="F46" s="29"/>
      <c r="G46" s="45"/>
      <c r="H46" s="34">
        <f>SUM(IF(C46&gt;C45,1,0),IF(D46&gt;D45,1,0),IF(E46&gt;E45,1,0),IF(F46&gt;F45,1,0),IF(G46&gt;G45,1,0))</f>
        <v>0</v>
      </c>
      <c r="I46" s="23"/>
      <c r="J46" s="24"/>
      <c r="K46" s="26" t="s">
        <v>16</v>
      </c>
      <c r="L46" s="46" t="str">
        <f>_xlfn.XLOOKUP(N46,L38:L40,B38:B40)</f>
        <v>Mark Donlon</v>
      </c>
      <c r="N46">
        <v>3</v>
      </c>
      <c r="P46" s="91" t="s">
        <v>42</v>
      </c>
      <c r="Q46" s="107">
        <v>1</v>
      </c>
      <c r="R46" s="106">
        <v>11</v>
      </c>
      <c r="S46" s="103">
        <v>11</v>
      </c>
      <c r="T46" s="103">
        <v>11</v>
      </c>
      <c r="U46" s="103"/>
      <c r="V46" s="104"/>
      <c r="W46" s="96">
        <f>SUM(IF(R46&gt;R47,1,0),IF(S46&gt;S47,1,0),IF(T46&gt;T47,1,0),IF(U46&gt;U47,1,0),IF(V46&gt;V47,1,0))</f>
        <v>3</v>
      </c>
    </row>
    <row r="47" spans="1:30" ht="16.8" thickTop="1" thickBot="1" x14ac:dyDescent="0.35">
      <c r="A47" s="36" t="s">
        <v>11</v>
      </c>
      <c r="B47" s="47">
        <v>1</v>
      </c>
      <c r="C47" s="48">
        <v>12</v>
      </c>
      <c r="D47" s="49">
        <v>11</v>
      </c>
      <c r="E47" s="39">
        <v>11</v>
      </c>
      <c r="F47" s="48"/>
      <c r="G47" s="40"/>
      <c r="H47" s="41">
        <f>SUM(IF(C47&gt;C48,1,0),IF(D47&gt;D48,1,0),IF(E47&gt;E48,1,0),IF(F47&gt;F48,1,0),IF(G47&gt;G48,1,0))</f>
        <v>3</v>
      </c>
      <c r="I47" s="23"/>
      <c r="P47" s="109">
        <v>4</v>
      </c>
      <c r="Q47" s="110">
        <v>2</v>
      </c>
      <c r="R47" s="111">
        <v>8</v>
      </c>
      <c r="S47" s="112">
        <v>4</v>
      </c>
      <c r="T47" s="112">
        <v>7</v>
      </c>
      <c r="U47" s="112"/>
      <c r="W47" s="113">
        <f>SUM(IF(R47&gt;R46,1,0),IF(S47&gt;S46,1,0),IF(T47&gt;T46,1,0),IF(U47&gt;U46,1,0),IF(V47&gt;V46,1,0))</f>
        <v>0</v>
      </c>
    </row>
    <row r="48" spans="1:30" ht="16.8" thickTop="1" thickBot="1" x14ac:dyDescent="0.35">
      <c r="A48" s="50">
        <v>3</v>
      </c>
      <c r="B48" s="51">
        <v>2</v>
      </c>
      <c r="C48" s="52">
        <v>10</v>
      </c>
      <c r="D48" s="53">
        <v>8</v>
      </c>
      <c r="E48" s="54">
        <v>4</v>
      </c>
      <c r="F48" s="52"/>
      <c r="G48" s="55"/>
      <c r="H48" s="56">
        <f>SUM(IF(C48&gt;C47,1,0),IF(D48&gt;D47,1,0),IF(E48&gt;E47,1,0),IF(F48&gt;F47,1,0),IF(G48&gt;G47,1,0))</f>
        <v>0</v>
      </c>
      <c r="I48" s="23"/>
      <c r="P48" s="114"/>
      <c r="Q48" s="114"/>
      <c r="R48" s="115"/>
      <c r="S48" s="115"/>
      <c r="T48" s="115"/>
      <c r="U48" s="115"/>
      <c r="V48" s="115"/>
      <c r="W48" s="115"/>
    </row>
    <row r="49" spans="1:30" ht="16.2" thickTop="1" x14ac:dyDescent="0.3">
      <c r="P49" s="116"/>
      <c r="Q49" s="116"/>
    </row>
    <row r="50" spans="1:30" ht="16.2" thickBot="1" x14ac:dyDescent="0.35">
      <c r="P50" s="116"/>
      <c r="Q50" s="116"/>
    </row>
    <row r="51" spans="1:30" ht="16.8" thickTop="1" thickBot="1" x14ac:dyDescent="0.35">
      <c r="P51" s="247" t="s">
        <v>93</v>
      </c>
      <c r="Q51" s="248"/>
      <c r="R51" s="249" t="s">
        <v>0</v>
      </c>
      <c r="S51" s="250"/>
      <c r="T51" s="250"/>
      <c r="U51" s="251"/>
      <c r="V51" s="252" t="s">
        <v>1</v>
      </c>
      <c r="W51" s="253"/>
      <c r="X51" s="253"/>
      <c r="Y51" s="253"/>
      <c r="Z51" s="253"/>
      <c r="AA51" s="254"/>
      <c r="AB51" s="59" t="s">
        <v>2</v>
      </c>
    </row>
    <row r="52" spans="1:30" ht="16.2" thickBot="1" x14ac:dyDescent="0.35">
      <c r="A52" s="218" t="s">
        <v>93</v>
      </c>
      <c r="B52" s="219"/>
      <c r="C52" s="220" t="s">
        <v>0</v>
      </c>
      <c r="D52" s="221"/>
      <c r="E52" s="222"/>
      <c r="F52" s="223" t="s">
        <v>1</v>
      </c>
      <c r="G52" s="224"/>
      <c r="H52" s="224"/>
      <c r="I52" s="224"/>
      <c r="J52" s="224"/>
      <c r="K52" s="225"/>
      <c r="L52" s="1" t="s">
        <v>2</v>
      </c>
      <c r="P52" s="255" t="s">
        <v>118</v>
      </c>
      <c r="Q52" s="256"/>
      <c r="R52" s="257" t="s">
        <v>3</v>
      </c>
      <c r="S52" s="258"/>
      <c r="T52" s="258"/>
      <c r="U52" s="259"/>
      <c r="V52" s="260" t="s">
        <v>4</v>
      </c>
      <c r="W52" s="261"/>
      <c r="X52" s="260" t="s">
        <v>5</v>
      </c>
      <c r="Y52" s="261"/>
      <c r="Z52" s="260" t="s">
        <v>6</v>
      </c>
      <c r="AA52" s="261"/>
      <c r="AB52" s="61" t="s">
        <v>7</v>
      </c>
    </row>
    <row r="53" spans="1:30" ht="16.2" thickBot="1" x14ac:dyDescent="0.35">
      <c r="A53" s="226" t="s">
        <v>39</v>
      </c>
      <c r="B53" s="227"/>
      <c r="C53" s="228" t="s">
        <v>3</v>
      </c>
      <c r="D53" s="229"/>
      <c r="E53" s="230"/>
      <c r="F53" s="231" t="s">
        <v>4</v>
      </c>
      <c r="G53" s="232"/>
      <c r="H53" s="231" t="s">
        <v>5</v>
      </c>
      <c r="I53" s="231"/>
      <c r="J53" s="233" t="s">
        <v>6</v>
      </c>
      <c r="K53" s="231"/>
      <c r="L53" s="2" t="s">
        <v>7</v>
      </c>
      <c r="P53" s="234" t="s">
        <v>8</v>
      </c>
      <c r="Q53" s="262"/>
      <c r="R53" s="62">
        <v>1</v>
      </c>
      <c r="S53" s="62">
        <v>2</v>
      </c>
      <c r="T53" s="62">
        <v>3</v>
      </c>
      <c r="U53" s="60">
        <v>4</v>
      </c>
      <c r="V53" s="63" t="s">
        <v>9</v>
      </c>
      <c r="W53" s="63" t="s">
        <v>10</v>
      </c>
      <c r="X53" s="63" t="s">
        <v>9</v>
      </c>
      <c r="Y53" s="63" t="s">
        <v>10</v>
      </c>
      <c r="Z53" s="63" t="s">
        <v>9</v>
      </c>
      <c r="AA53" s="63" t="s">
        <v>10</v>
      </c>
      <c r="AB53" s="61"/>
    </row>
    <row r="54" spans="1:30" ht="16.2" thickBot="1" x14ac:dyDescent="0.35">
      <c r="A54" s="234" t="s">
        <v>8</v>
      </c>
      <c r="B54" s="235"/>
      <c r="C54" s="3">
        <v>1</v>
      </c>
      <c r="D54" s="3">
        <v>2</v>
      </c>
      <c r="E54" s="3">
        <v>3</v>
      </c>
      <c r="F54" s="4" t="s">
        <v>9</v>
      </c>
      <c r="G54" s="4" t="s">
        <v>10</v>
      </c>
      <c r="H54" s="4" t="s">
        <v>9</v>
      </c>
      <c r="I54" s="4" t="s">
        <v>10</v>
      </c>
      <c r="J54" s="4" t="s">
        <v>9</v>
      </c>
      <c r="K54" s="4" t="s">
        <v>10</v>
      </c>
      <c r="L54" s="5"/>
      <c r="O54" s="6"/>
      <c r="P54" s="64">
        <v>1</v>
      </c>
      <c r="Q54" s="65" t="str">
        <f>L44</f>
        <v>Peter Cao</v>
      </c>
      <c r="R54" s="9"/>
      <c r="S54" s="66">
        <f>W71</f>
        <v>0</v>
      </c>
      <c r="T54" s="66">
        <f>W65</f>
        <v>3</v>
      </c>
      <c r="U54" s="67">
        <f>W61</f>
        <v>3</v>
      </c>
      <c r="V54" s="66">
        <f>SUM(IF(S54=3,1,0),IF(T54=3,1,0),IF(U54=3,1,0))</f>
        <v>2</v>
      </c>
      <c r="W54" s="66">
        <f>SUM(IF(S54&lt;3,1,0),IF(T54&lt;3,1,0),IF(U54&lt;3,1,0))</f>
        <v>1</v>
      </c>
      <c r="X54" s="68">
        <f>SUM(S54,T54,U54)</f>
        <v>6</v>
      </c>
      <c r="Y54" s="68">
        <f>SUM(R55,R56,R57)</f>
        <v>3</v>
      </c>
      <c r="Z54" s="68"/>
      <c r="AA54" s="69"/>
      <c r="AB54" s="67">
        <f>SUM(IF(W54=3,4),IF(W54=2,3),IF(W54=1,2),IF(W54=0,1))</f>
        <v>2</v>
      </c>
    </row>
    <row r="55" spans="1:30" ht="16.2" thickBot="1" x14ac:dyDescent="0.35">
      <c r="A55" s="7">
        <v>1</v>
      </c>
      <c r="B55" s="58" t="s">
        <v>99</v>
      </c>
      <c r="C55" s="9"/>
      <c r="D55" s="10">
        <f>H64</f>
        <v>1</v>
      </c>
      <c r="E55" s="11">
        <f>H60</f>
        <v>1</v>
      </c>
      <c r="F55" s="10">
        <f>SUM(IF(D55=3,1,0),IF(E55=3,1,0))</f>
        <v>0</v>
      </c>
      <c r="G55" s="10">
        <f>SUM(IF(D55&lt;3,1,0),IF(E55&lt;3,1,0))</f>
        <v>2</v>
      </c>
      <c r="H55" s="12">
        <f>SUM(D55,E55)</f>
        <v>2</v>
      </c>
      <c r="I55" s="12">
        <f>SUM(C56,C57)</f>
        <v>0</v>
      </c>
      <c r="J55" s="12"/>
      <c r="K55" s="13"/>
      <c r="L55" s="14">
        <f>SUM(IF(G55=2,3),IF(G55=1,2),IF(G55=0,1))</f>
        <v>3</v>
      </c>
      <c r="P55" s="64">
        <v>2</v>
      </c>
      <c r="Q55" s="65" t="str">
        <f>L95</f>
        <v>Andrew Low</v>
      </c>
      <c r="R55" s="66">
        <f>W72</f>
        <v>3</v>
      </c>
      <c r="S55" s="9"/>
      <c r="T55" s="66">
        <f>W63</f>
        <v>3</v>
      </c>
      <c r="U55" s="67">
        <f>W67</f>
        <v>3</v>
      </c>
      <c r="V55" s="66">
        <f>SUM(IF(R55=3,1,0),IF(T55=3,1,0),IF(U55=3,1,0))</f>
        <v>3</v>
      </c>
      <c r="W55" s="66">
        <f>SUM(IF(R55&lt;3,1,0),IF(T55&lt;3,1,0),IF(U55&lt;3,1,0))</f>
        <v>0</v>
      </c>
      <c r="X55" s="68">
        <f>SUM(R55,T55,U55)</f>
        <v>9</v>
      </c>
      <c r="Y55" s="68">
        <f>SUM(S54,S56,S57)</f>
        <v>0</v>
      </c>
      <c r="Z55" s="68"/>
      <c r="AA55" s="69"/>
      <c r="AB55" s="67">
        <f>SUM(IF(W55=3,4),IF(W55=2,3),IF(W55=1,2),IF(W55=0,1))</f>
        <v>1</v>
      </c>
    </row>
    <row r="56" spans="1:30" ht="16.2" thickBot="1" x14ac:dyDescent="0.35">
      <c r="A56" s="7">
        <v>2</v>
      </c>
      <c r="B56" s="57" t="s">
        <v>83</v>
      </c>
      <c r="C56" s="10">
        <v>0</v>
      </c>
      <c r="D56" s="9"/>
      <c r="E56" s="10">
        <f>H62</f>
        <v>3</v>
      </c>
      <c r="F56" s="10">
        <f>SUM(IF(C56=3,1,0),IF(E56=3,1,0))</f>
        <v>1</v>
      </c>
      <c r="G56" s="10">
        <f>SUM(IF(C56&lt;3,1,0),IF(E56&lt;3,1,0))</f>
        <v>1</v>
      </c>
      <c r="H56" s="12">
        <f>SUM(C56,E56)</f>
        <v>3</v>
      </c>
      <c r="I56" s="12">
        <f>SUM(D55,D57)</f>
        <v>1</v>
      </c>
      <c r="J56" s="12"/>
      <c r="K56" s="13"/>
      <c r="L56" s="14">
        <v>1</v>
      </c>
      <c r="P56" s="64">
        <v>3</v>
      </c>
      <c r="Q56" s="65" t="str">
        <f>L28</f>
        <v>Reece Maguire</v>
      </c>
      <c r="R56" s="66">
        <f>W66</f>
        <v>0</v>
      </c>
      <c r="S56" s="66">
        <f>W64</f>
        <v>0</v>
      </c>
      <c r="T56" s="9"/>
      <c r="U56" s="67">
        <f>W69</f>
        <v>1</v>
      </c>
      <c r="V56" s="66">
        <f>SUM(IF(R56=3,1,0),IF(S56=3,1,0),IF(U56=3,1,0))</f>
        <v>0</v>
      </c>
      <c r="W56" s="66">
        <f>SUM(IF(R56&lt;3,1,0),IF(S56&lt;3,1,0),IF(U56&lt;3,1,0))</f>
        <v>3</v>
      </c>
      <c r="X56" s="68">
        <f>SUM(R56,S56,U56)</f>
        <v>1</v>
      </c>
      <c r="Y56" s="68">
        <f>SUM(T54,T55,T57)</f>
        <v>9</v>
      </c>
      <c r="Z56" s="68"/>
      <c r="AA56" s="69"/>
      <c r="AB56" s="67">
        <f>SUM(IF(W56=3,4),IF(W56=2,3),IF(W56=1,2),IF(W56=0,1))</f>
        <v>4</v>
      </c>
    </row>
    <row r="57" spans="1:30" ht="16.2" thickBot="1" x14ac:dyDescent="0.35">
      <c r="A57" s="7">
        <v>3</v>
      </c>
      <c r="B57" s="57" t="s">
        <v>72</v>
      </c>
      <c r="C57" s="10">
        <v>0</v>
      </c>
      <c r="D57" s="10">
        <v>0</v>
      </c>
      <c r="E57" s="9"/>
      <c r="F57" s="10">
        <f>SUM(IF(C57=3,1,0),IF(D57=3,1,0))</f>
        <v>0</v>
      </c>
      <c r="G57" s="10">
        <f>SUM(IF(C57&lt;3,1,0),IF(D57&lt;3,1,0))</f>
        <v>2</v>
      </c>
      <c r="H57" s="12">
        <f>SUM(C57,D57)</f>
        <v>0</v>
      </c>
      <c r="I57" s="12">
        <f>SUM(E55,E56)</f>
        <v>4</v>
      </c>
      <c r="J57" s="12"/>
      <c r="K57" s="13"/>
      <c r="L57" s="14">
        <v>2</v>
      </c>
      <c r="P57" s="64">
        <v>4</v>
      </c>
      <c r="Q57" s="65" t="str">
        <f>L113</f>
        <v>Jay Forde</v>
      </c>
      <c r="R57" s="66">
        <f>W62</f>
        <v>0</v>
      </c>
      <c r="S57" s="66">
        <f>W68</f>
        <v>0</v>
      </c>
      <c r="T57" s="66">
        <f>W70</f>
        <v>3</v>
      </c>
      <c r="U57" s="70"/>
      <c r="V57" s="71">
        <f>SUM(IF(R57=3,1,0),IF(S57=3,1,0),IF(T57=3,1,0))</f>
        <v>1</v>
      </c>
      <c r="W57" s="71">
        <f>SUM(IF(R57&lt;3,1,0),IF(S57&lt;3,1,0),IF(T57&lt;3,1,0))</f>
        <v>2</v>
      </c>
      <c r="X57" s="72">
        <f>SUM(R57,S57,T57)</f>
        <v>3</v>
      </c>
      <c r="Y57" s="72">
        <f>SUM(U54,U55,U56)</f>
        <v>7</v>
      </c>
      <c r="Z57" s="72"/>
      <c r="AA57" s="73"/>
      <c r="AB57" s="74">
        <f>SUM(IF(W57=3,4),IF(W57=2,3),IF(W57=1,2),IF(W57=0,1))</f>
        <v>3</v>
      </c>
    </row>
    <row r="59" spans="1:30" ht="16.2" thickBot="1" x14ac:dyDescent="0.35">
      <c r="K59" s="15"/>
      <c r="L59" s="15"/>
    </row>
    <row r="60" spans="1:30" ht="16.8" thickTop="1" thickBot="1" x14ac:dyDescent="0.35">
      <c r="A60" s="16" t="s">
        <v>11</v>
      </c>
      <c r="B60" s="17">
        <v>1</v>
      </c>
      <c r="C60" s="18">
        <v>9</v>
      </c>
      <c r="D60" s="19">
        <v>8</v>
      </c>
      <c r="E60" s="19">
        <v>13</v>
      </c>
      <c r="F60" s="20">
        <v>6</v>
      </c>
      <c r="G60" s="21"/>
      <c r="H60" s="22">
        <f>SUM(IF(C60&gt;C61,1,0),IF(D60&gt;D61,1,0),IF(E60&gt;E61,1,0),IF(F60&gt;F61,1,0),IF(G60&gt;G61,1,0))</f>
        <v>1</v>
      </c>
      <c r="I60" s="23"/>
      <c r="J60" s="24"/>
      <c r="K60" s="25" t="s">
        <v>12</v>
      </c>
      <c r="L60" s="26" t="s">
        <v>13</v>
      </c>
      <c r="P60" s="75"/>
      <c r="R60" s="75"/>
      <c r="S60" s="75"/>
    </row>
    <row r="61" spans="1:30" ht="16.8" thickTop="1" thickBot="1" x14ac:dyDescent="0.35">
      <c r="A61" s="27">
        <v>2</v>
      </c>
      <c r="B61" s="28">
        <v>3</v>
      </c>
      <c r="C61" s="29">
        <v>11</v>
      </c>
      <c r="D61" s="30">
        <v>11</v>
      </c>
      <c r="E61" s="31">
        <v>11</v>
      </c>
      <c r="F61" s="32">
        <v>11</v>
      </c>
      <c r="G61" s="33"/>
      <c r="H61" s="34">
        <f>SUM(IF(C61&gt;C60,1,0),IF(D61&gt;D60,1,0),IF(E61&gt;E60,1,0),IF(F61&gt;F60,1,0),IF(G61&gt;G60,1,0))</f>
        <v>3</v>
      </c>
      <c r="I61" s="23"/>
      <c r="J61" s="24"/>
      <c r="K61" s="24" t="s">
        <v>14</v>
      </c>
      <c r="L61" s="35" t="str">
        <f>_xlfn.XLOOKUP(N61,L55:L57,B55:B57)</f>
        <v>Haoyun Gong</v>
      </c>
      <c r="N61">
        <v>1</v>
      </c>
      <c r="P61" s="76" t="s">
        <v>11</v>
      </c>
      <c r="Q61" s="77">
        <v>1</v>
      </c>
      <c r="R61" s="78">
        <v>11</v>
      </c>
      <c r="S61" s="79">
        <v>11</v>
      </c>
      <c r="T61" s="80">
        <v>11</v>
      </c>
      <c r="U61" s="80"/>
      <c r="V61" s="81"/>
      <c r="W61" s="82">
        <f>SUM(IF(R61&gt;R62,1,0),IF(S61&gt;S62,1,0),IF(T61&gt;T62,1,0),IF(U61&gt;U62,1,0),IF(V61&gt;V62,1,0))</f>
        <v>3</v>
      </c>
      <c r="AA61" s="83" t="s">
        <v>12</v>
      </c>
      <c r="AB61" s="84" t="s">
        <v>13</v>
      </c>
    </row>
    <row r="62" spans="1:30" ht="16.8" thickTop="1" thickBot="1" x14ac:dyDescent="0.35">
      <c r="A62" s="36" t="s">
        <v>11</v>
      </c>
      <c r="B62" s="37">
        <v>2</v>
      </c>
      <c r="C62" s="38">
        <v>11</v>
      </c>
      <c r="D62" s="39">
        <v>11</v>
      </c>
      <c r="E62" s="39">
        <v>2</v>
      </c>
      <c r="F62" s="38">
        <v>7</v>
      </c>
      <c r="G62" s="40">
        <v>11</v>
      </c>
      <c r="H62" s="41">
        <f>SUM(IF(C62&gt;C63,1,0),IF(D62&gt;D63,1,0),IF(E62&gt;E63,1,0),IF(F62&gt;F63,1,0),IF(G62&gt;G63,1,0))</f>
        <v>3</v>
      </c>
      <c r="I62" s="23"/>
      <c r="J62" s="24"/>
      <c r="K62" s="42" t="s">
        <v>15</v>
      </c>
      <c r="L62" s="43" t="str">
        <f>_xlfn.XLOOKUP(N62,L55:L57,B55:B57)</f>
        <v>Travis Zeng</v>
      </c>
      <c r="N62">
        <v>2</v>
      </c>
      <c r="P62" s="85">
        <v>3</v>
      </c>
      <c r="Q62" s="86">
        <v>4</v>
      </c>
      <c r="R62" s="87">
        <v>2</v>
      </c>
      <c r="S62" s="88">
        <v>3</v>
      </c>
      <c r="T62" s="88">
        <v>4</v>
      </c>
      <c r="U62" s="88"/>
      <c r="V62" s="89"/>
      <c r="W62" s="90">
        <f>SUM(IF(R62&gt;R61,1,0),IF(S62&gt;S61,1,0),IF(T62&gt;T61,1,0),IF(U62&gt;U61,1,0),IF(V62&gt;V61,1,0))</f>
        <v>0</v>
      </c>
      <c r="AA62" s="43" t="s">
        <v>14</v>
      </c>
      <c r="AB62" s="35" t="str">
        <f>_xlfn.XLOOKUP(AD62,AB54:AB57,Q54:Q57)</f>
        <v>Andrew Low</v>
      </c>
      <c r="AD62">
        <v>1</v>
      </c>
    </row>
    <row r="63" spans="1:30" ht="16.8" thickTop="1" thickBot="1" x14ac:dyDescent="0.35">
      <c r="A63" s="27">
        <v>1</v>
      </c>
      <c r="B63" s="44">
        <v>3</v>
      </c>
      <c r="C63" s="29">
        <v>6</v>
      </c>
      <c r="D63" s="31">
        <v>4</v>
      </c>
      <c r="E63" s="31">
        <v>11</v>
      </c>
      <c r="F63" s="29">
        <v>11</v>
      </c>
      <c r="G63" s="45">
        <v>9</v>
      </c>
      <c r="H63" s="34">
        <f>SUM(IF(C63&gt;C62,1,0),IF(D63&gt;D62,1,0),IF(E63&gt;E62,1,0),IF(F63&gt;F62,1,0),IF(G63&gt;G62,1,0))</f>
        <v>2</v>
      </c>
      <c r="I63" s="23"/>
      <c r="J63" s="24"/>
      <c r="K63" s="26" t="s">
        <v>16</v>
      </c>
      <c r="L63" s="46" t="str">
        <f>_xlfn.XLOOKUP(N63,L55:L57,B55:B57)</f>
        <v>Curtis Rutten</v>
      </c>
      <c r="N63">
        <v>3</v>
      </c>
      <c r="P63" s="91" t="s">
        <v>42</v>
      </c>
      <c r="Q63" s="92">
        <v>2</v>
      </c>
      <c r="R63" s="93">
        <v>11</v>
      </c>
      <c r="S63" s="94">
        <v>11</v>
      </c>
      <c r="T63" s="94">
        <v>11</v>
      </c>
      <c r="U63" s="94"/>
      <c r="V63" s="95"/>
      <c r="W63" s="96">
        <f>SUM(IF(R63&gt;R64,1,0),IF(S63&gt;S64,1,0),IF(T63&gt;T64,1,0),IF(U63&gt;U64,1,0),IF(V63&gt;V64,1,0))</f>
        <v>3</v>
      </c>
      <c r="AA63" s="42" t="s">
        <v>15</v>
      </c>
      <c r="AB63" s="24" t="str">
        <f>_xlfn.XLOOKUP(AD63,AB54:AB57,Q54:Q57)</f>
        <v>Peter Cao</v>
      </c>
      <c r="AD63">
        <v>2</v>
      </c>
    </row>
    <row r="64" spans="1:30" ht="16.8" thickTop="1" thickBot="1" x14ac:dyDescent="0.35">
      <c r="A64" s="36" t="s">
        <v>11</v>
      </c>
      <c r="B64" s="47">
        <v>1</v>
      </c>
      <c r="C64" s="48">
        <v>9</v>
      </c>
      <c r="D64" s="49">
        <v>8</v>
      </c>
      <c r="E64" s="39">
        <v>11</v>
      </c>
      <c r="F64" s="48">
        <v>7</v>
      </c>
      <c r="G64" s="40"/>
      <c r="H64" s="41">
        <f>SUM(IF(C64&gt;C65,1,0),IF(D64&gt;D65,1,0),IF(E64&gt;E65,1,0),IF(F64&gt;F65,1,0),IF(G64&gt;G65,1,0))</f>
        <v>1</v>
      </c>
      <c r="I64" s="23"/>
      <c r="P64" s="97">
        <v>1</v>
      </c>
      <c r="Q64" s="98">
        <v>3</v>
      </c>
      <c r="R64" s="99">
        <v>8</v>
      </c>
      <c r="S64" s="100">
        <v>3</v>
      </c>
      <c r="T64" s="100">
        <v>5</v>
      </c>
      <c r="U64" s="100"/>
      <c r="V64" s="101"/>
      <c r="W64" s="102">
        <f>SUM(IF(R64&gt;R63,1,0),IF(S64&gt;S63,1,0),IF(T64&gt;T63,1,0),IF(U64&gt;U63,1,0),IF(V64&gt;V63,1,0))</f>
        <v>0</v>
      </c>
      <c r="AA64" s="42" t="s">
        <v>16</v>
      </c>
      <c r="AB64" s="42" t="str">
        <f>_xlfn.XLOOKUP(AD64,AB54:AB57,Q54:Q57)</f>
        <v>Jay Forde</v>
      </c>
      <c r="AD64">
        <v>3</v>
      </c>
    </row>
    <row r="65" spans="1:30" ht="16.8" thickTop="1" thickBot="1" x14ac:dyDescent="0.35">
      <c r="A65" s="50">
        <v>3</v>
      </c>
      <c r="B65" s="51">
        <v>2</v>
      </c>
      <c r="C65" s="52">
        <v>11</v>
      </c>
      <c r="D65" s="53">
        <v>11</v>
      </c>
      <c r="E65" s="54">
        <v>7</v>
      </c>
      <c r="F65" s="52">
        <v>11</v>
      </c>
      <c r="G65" s="55"/>
      <c r="H65" s="56">
        <f>SUM(IF(C65&gt;C64,1,0),IF(D65&gt;D64,1,0),IF(E65&gt;E64,1,0),IF(F65&gt;F64,1,0),IF(G65&gt;G64,1,0))</f>
        <v>3</v>
      </c>
      <c r="I65" s="23"/>
      <c r="P65" s="91" t="s">
        <v>42</v>
      </c>
      <c r="Q65" s="92">
        <v>1</v>
      </c>
      <c r="R65" s="93">
        <v>11</v>
      </c>
      <c r="S65" s="103">
        <v>11</v>
      </c>
      <c r="T65" s="103">
        <v>11</v>
      </c>
      <c r="U65" s="103"/>
      <c r="V65" s="104"/>
      <c r="W65" s="96">
        <f>SUM(IF(R65&gt;R66,1,0),IF(S65&gt;S66,1,0),IF(T65&gt;T66,1,0),IF(U65&gt;U66,1,0),IF(V65&gt;V66,1,0))</f>
        <v>3</v>
      </c>
      <c r="AA65" s="26" t="s">
        <v>43</v>
      </c>
      <c r="AB65" s="46" t="str">
        <f>_xlfn.XLOOKUP(AD65,AB54:AB57,Q54:Q57)</f>
        <v>Reece Maguire</v>
      </c>
      <c r="AD65">
        <v>4</v>
      </c>
    </row>
    <row r="66" spans="1:30" ht="16.8" thickTop="1" thickBot="1" x14ac:dyDescent="0.35">
      <c r="P66" s="97">
        <v>4</v>
      </c>
      <c r="Q66" s="98">
        <v>3</v>
      </c>
      <c r="R66" s="99">
        <v>9</v>
      </c>
      <c r="S66" s="100">
        <v>5</v>
      </c>
      <c r="T66" s="100">
        <v>9</v>
      </c>
      <c r="U66" s="100"/>
      <c r="V66" s="105"/>
      <c r="W66" s="102">
        <f>SUM(IF(R66&gt;R65,1,0),IF(S66&gt;S65,1,0),IF(T66&gt;T65,1,0),IF(U66&gt;U65,1,0),IF(V66&gt;V65,1,0))</f>
        <v>0</v>
      </c>
    </row>
    <row r="67" spans="1:30" ht="16.2" thickTop="1" x14ac:dyDescent="0.3">
      <c r="P67" s="91" t="s">
        <v>42</v>
      </c>
      <c r="Q67" s="92">
        <v>2</v>
      </c>
      <c r="R67" s="106">
        <v>11</v>
      </c>
      <c r="S67" s="103">
        <v>11</v>
      </c>
      <c r="T67" s="103">
        <v>11</v>
      </c>
      <c r="U67" s="103"/>
      <c r="V67" s="104"/>
      <c r="W67" s="96">
        <f>SUM(IF(R67&gt;R68,1,0),IF(S67&gt;S68,1,0),IF(T67&gt;T68,1,0),IF(U67&gt;U68,1,0),IF(V67&gt;V68,1,0))</f>
        <v>3</v>
      </c>
    </row>
    <row r="68" spans="1:30" ht="16.2" thickBot="1" x14ac:dyDescent="0.35">
      <c r="P68" s="97">
        <v>3</v>
      </c>
      <c r="Q68" s="98">
        <v>4</v>
      </c>
      <c r="R68" s="99">
        <v>3</v>
      </c>
      <c r="S68" s="100">
        <v>7</v>
      </c>
      <c r="T68" s="100">
        <v>9</v>
      </c>
      <c r="U68" s="100"/>
      <c r="V68" s="105"/>
      <c r="W68" s="102">
        <f>SUM(IF(R68&gt;R67,1,0),IF(S68&gt;S67,1,0),IF(T68&gt;T67,1,0),IF(U68&gt;U67,1,0),IF(V68&gt;V67,1,0))</f>
        <v>0</v>
      </c>
    </row>
    <row r="69" spans="1:30" ht="16.8" thickTop="1" thickBot="1" x14ac:dyDescent="0.35">
      <c r="A69" s="218" t="s">
        <v>93</v>
      </c>
      <c r="B69" s="219"/>
      <c r="C69" s="220" t="s">
        <v>0</v>
      </c>
      <c r="D69" s="221"/>
      <c r="E69" s="222"/>
      <c r="F69" s="223" t="s">
        <v>1</v>
      </c>
      <c r="G69" s="224"/>
      <c r="H69" s="224"/>
      <c r="I69" s="224"/>
      <c r="J69" s="224"/>
      <c r="K69" s="225"/>
      <c r="L69" s="1" t="s">
        <v>2</v>
      </c>
      <c r="P69" s="91" t="s">
        <v>42</v>
      </c>
      <c r="Q69" s="107">
        <v>3</v>
      </c>
      <c r="R69" s="106">
        <v>11</v>
      </c>
      <c r="S69" s="103">
        <v>6</v>
      </c>
      <c r="T69" s="103">
        <v>6</v>
      </c>
      <c r="U69" s="103">
        <v>7</v>
      </c>
      <c r="V69" s="104"/>
      <c r="W69" s="108">
        <f>SUM(IF(R69&gt;R70,1,0),IF(S69&gt;S70,1,0),IF(T69&gt;T70,1,0),IF(U69&gt;U70,1,0),IF(V69&gt;V70,1,0))</f>
        <v>1</v>
      </c>
    </row>
    <row r="70" spans="1:30" ht="16.2" thickBot="1" x14ac:dyDescent="0.35">
      <c r="A70" s="226" t="s">
        <v>40</v>
      </c>
      <c r="B70" s="227"/>
      <c r="C70" s="228" t="s">
        <v>3</v>
      </c>
      <c r="D70" s="229"/>
      <c r="E70" s="230"/>
      <c r="F70" s="231" t="s">
        <v>4</v>
      </c>
      <c r="G70" s="232"/>
      <c r="H70" s="231" t="s">
        <v>5</v>
      </c>
      <c r="I70" s="231"/>
      <c r="J70" s="233" t="s">
        <v>6</v>
      </c>
      <c r="K70" s="231"/>
      <c r="L70" s="2" t="s">
        <v>7</v>
      </c>
      <c r="P70" s="97">
        <v>2</v>
      </c>
      <c r="Q70" s="98">
        <v>4</v>
      </c>
      <c r="R70" s="99">
        <v>8</v>
      </c>
      <c r="S70" s="100">
        <v>11</v>
      </c>
      <c r="T70" s="100">
        <v>11</v>
      </c>
      <c r="U70" s="100">
        <v>11</v>
      </c>
      <c r="V70" s="105"/>
      <c r="W70" s="90">
        <f>SUM(IF(R70&gt;R69,1,0),IF(S70&gt;S69,1,0),IF(T70&gt;T69,1,0),IF(U70&gt;U69,1,0),IF(V70&gt;V69,1,0))</f>
        <v>3</v>
      </c>
    </row>
    <row r="71" spans="1:30" ht="16.8" thickTop="1" thickBot="1" x14ac:dyDescent="0.35">
      <c r="A71" s="234" t="s">
        <v>8</v>
      </c>
      <c r="B71" s="235"/>
      <c r="C71" s="3">
        <v>1</v>
      </c>
      <c r="D71" s="3">
        <v>2</v>
      </c>
      <c r="E71" s="3">
        <v>3</v>
      </c>
      <c r="F71" s="4" t="s">
        <v>9</v>
      </c>
      <c r="G71" s="4" t="s">
        <v>10</v>
      </c>
      <c r="H71" s="4" t="s">
        <v>9</v>
      </c>
      <c r="I71" s="4" t="s">
        <v>10</v>
      </c>
      <c r="J71" s="4" t="s">
        <v>9</v>
      </c>
      <c r="K71" s="4" t="s">
        <v>10</v>
      </c>
      <c r="L71" s="5"/>
      <c r="O71" s="6"/>
      <c r="P71" s="91" t="s">
        <v>42</v>
      </c>
      <c r="Q71" s="107">
        <v>1</v>
      </c>
      <c r="R71" s="106">
        <v>5</v>
      </c>
      <c r="S71" s="103">
        <v>2</v>
      </c>
      <c r="T71" s="103">
        <v>7</v>
      </c>
      <c r="U71" s="103"/>
      <c r="V71" s="104"/>
      <c r="W71" s="96">
        <f>SUM(IF(R71&gt;R72,1,0),IF(S71&gt;S72,1,0),IF(T71&gt;T72,1,0),IF(U71&gt;U72,1,0),IF(V71&gt;V72,1,0))</f>
        <v>0</v>
      </c>
    </row>
    <row r="72" spans="1:30" ht="16.2" thickBot="1" x14ac:dyDescent="0.35">
      <c r="A72" s="7">
        <v>1</v>
      </c>
      <c r="B72" s="58" t="s">
        <v>82</v>
      </c>
      <c r="C72" s="9"/>
      <c r="D72" s="10">
        <f>H81</f>
        <v>3</v>
      </c>
      <c r="E72" s="11">
        <f>H77</f>
        <v>3</v>
      </c>
      <c r="F72" s="10">
        <f>SUM(IF(D72=3,1,0),IF(E72=3,1,0))</f>
        <v>2</v>
      </c>
      <c r="G72" s="10">
        <f>SUM(IF(D72&lt;3,1,0),IF(E72&lt;3,1,0))</f>
        <v>0</v>
      </c>
      <c r="H72" s="12">
        <f>SUM(D72,E72)</f>
        <v>6</v>
      </c>
      <c r="I72" s="12">
        <f>SUM(C73,C74)</f>
        <v>0</v>
      </c>
      <c r="J72" s="12"/>
      <c r="K72" s="13"/>
      <c r="L72" s="14">
        <f>SUM(IF(G72=2,3),IF(G72=1,2),IF(G72=0,1))</f>
        <v>1</v>
      </c>
      <c r="P72" s="109">
        <v>4</v>
      </c>
      <c r="Q72" s="110">
        <v>2</v>
      </c>
      <c r="R72" s="111">
        <v>11</v>
      </c>
      <c r="S72" s="112">
        <v>11</v>
      </c>
      <c r="T72" s="112">
        <v>11</v>
      </c>
      <c r="U72" s="112"/>
      <c r="W72" s="113">
        <f>SUM(IF(R72&gt;R71,1,0),IF(S72&gt;S71,1,0),IF(T72&gt;T71,1,0),IF(U72&gt;U71,1,0),IF(V72&gt;V71,1,0))</f>
        <v>3</v>
      </c>
    </row>
    <row r="73" spans="1:30" ht="16.8" thickTop="1" thickBot="1" x14ac:dyDescent="0.35">
      <c r="A73" s="7">
        <v>2</v>
      </c>
      <c r="B73" s="57" t="s">
        <v>100</v>
      </c>
      <c r="C73" s="10">
        <v>0</v>
      </c>
      <c r="D73" s="9"/>
      <c r="E73" s="10">
        <f>H79</f>
        <v>0</v>
      </c>
      <c r="F73" s="10">
        <f>SUM(IF(C73=3,1,0),IF(E73=3,1,0))</f>
        <v>0</v>
      </c>
      <c r="G73" s="10">
        <f>SUM(IF(C73&lt;3,1,0),IF(E73&lt;3,1,0))</f>
        <v>2</v>
      </c>
      <c r="H73" s="12">
        <f>SUM(C73,E73)</f>
        <v>0</v>
      </c>
      <c r="I73" s="12">
        <f>SUM(D72,D74)</f>
        <v>3</v>
      </c>
      <c r="J73" s="12"/>
      <c r="K73" s="13"/>
      <c r="L73" s="14">
        <v>3</v>
      </c>
      <c r="P73" s="114"/>
      <c r="Q73" s="114"/>
      <c r="R73" s="115"/>
      <c r="S73" s="115"/>
      <c r="T73" s="115"/>
      <c r="U73" s="115"/>
      <c r="V73" s="115"/>
      <c r="W73" s="115"/>
    </row>
    <row r="74" spans="1:30" ht="16.2" thickBot="1" x14ac:dyDescent="0.35">
      <c r="A74" s="7">
        <v>3</v>
      </c>
      <c r="B74" s="57" t="s">
        <v>101</v>
      </c>
      <c r="C74" s="10">
        <v>0</v>
      </c>
      <c r="D74" s="10">
        <v>0</v>
      </c>
      <c r="E74" s="9"/>
      <c r="F74" s="10">
        <f>SUM(IF(C74=3,1,0),IF(D74=3,1,0))</f>
        <v>0</v>
      </c>
      <c r="G74" s="10">
        <f>SUM(IF(C74&lt;3,1,0),IF(D74&lt;3,1,0))</f>
        <v>2</v>
      </c>
      <c r="H74" s="12">
        <f>SUM(C74,D74)</f>
        <v>0</v>
      </c>
      <c r="I74" s="12">
        <f>SUM(E72,E73)</f>
        <v>3</v>
      </c>
      <c r="J74" s="12"/>
      <c r="K74" s="13"/>
      <c r="L74" s="14">
        <v>2</v>
      </c>
      <c r="P74" s="116"/>
      <c r="Q74" s="116"/>
    </row>
    <row r="75" spans="1:30" ht="16.2" thickBot="1" x14ac:dyDescent="0.35">
      <c r="P75" s="116"/>
      <c r="Q75" s="116"/>
    </row>
    <row r="76" spans="1:30" ht="16.8" thickTop="1" thickBot="1" x14ac:dyDescent="0.35">
      <c r="K76" s="15"/>
      <c r="L76" s="15"/>
      <c r="P76" s="247" t="s">
        <v>93</v>
      </c>
      <c r="Q76" s="248"/>
      <c r="R76" s="249" t="s">
        <v>0</v>
      </c>
      <c r="S76" s="250"/>
      <c r="T76" s="250"/>
      <c r="U76" s="251"/>
      <c r="V76" s="252" t="s">
        <v>1</v>
      </c>
      <c r="W76" s="253"/>
      <c r="X76" s="253"/>
      <c r="Y76" s="253"/>
      <c r="Z76" s="253"/>
      <c r="AA76" s="254"/>
      <c r="AB76" s="59" t="s">
        <v>2</v>
      </c>
    </row>
    <row r="77" spans="1:30" ht="16.8" thickTop="1" thickBot="1" x14ac:dyDescent="0.35">
      <c r="A77" s="16" t="s">
        <v>11</v>
      </c>
      <c r="B77" s="17">
        <v>1</v>
      </c>
      <c r="C77" s="18">
        <v>11</v>
      </c>
      <c r="D77" s="19">
        <v>11</v>
      </c>
      <c r="E77" s="19">
        <v>11</v>
      </c>
      <c r="F77" s="20"/>
      <c r="G77" s="21"/>
      <c r="H77" s="22">
        <f>SUM(IF(C77&gt;C78,1,0),IF(D77&gt;D78,1,0),IF(E77&gt;E78,1,0),IF(F77&gt;F78,1,0),IF(G77&gt;G78,1,0))</f>
        <v>3</v>
      </c>
      <c r="I77" s="23"/>
      <c r="J77" s="24"/>
      <c r="K77" s="25" t="s">
        <v>12</v>
      </c>
      <c r="L77" s="26" t="s">
        <v>13</v>
      </c>
      <c r="P77" s="255" t="s">
        <v>119</v>
      </c>
      <c r="Q77" s="256"/>
      <c r="R77" s="257" t="s">
        <v>3</v>
      </c>
      <c r="S77" s="258"/>
      <c r="T77" s="258"/>
      <c r="U77" s="259"/>
      <c r="V77" s="260" t="s">
        <v>4</v>
      </c>
      <c r="W77" s="261"/>
      <c r="X77" s="260" t="s">
        <v>5</v>
      </c>
      <c r="Y77" s="261"/>
      <c r="Z77" s="260" t="s">
        <v>6</v>
      </c>
      <c r="AA77" s="261"/>
      <c r="AB77" s="61" t="s">
        <v>7</v>
      </c>
    </row>
    <row r="78" spans="1:30" ht="16.2" thickBot="1" x14ac:dyDescent="0.35">
      <c r="A78" s="27">
        <v>2</v>
      </c>
      <c r="B78" s="28">
        <v>3</v>
      </c>
      <c r="C78" s="29">
        <v>7</v>
      </c>
      <c r="D78" s="30">
        <v>8</v>
      </c>
      <c r="E78" s="31">
        <v>6</v>
      </c>
      <c r="F78" s="32"/>
      <c r="G78" s="33"/>
      <c r="H78" s="34">
        <f>SUM(IF(C78&gt;C77,1,0),IF(D78&gt;D77,1,0),IF(E78&gt;E77,1,0),IF(F78&gt;F77,1,0),IF(G78&gt;G77,1,0))</f>
        <v>0</v>
      </c>
      <c r="I78" s="23"/>
      <c r="J78" s="24"/>
      <c r="K78" s="24" t="s">
        <v>14</v>
      </c>
      <c r="L78" s="35" t="str">
        <f>_xlfn.XLOOKUP(N78,L72:L74,B72:B74)</f>
        <v>He ming Duan</v>
      </c>
      <c r="N78">
        <v>1</v>
      </c>
      <c r="P78" s="234" t="s">
        <v>8</v>
      </c>
      <c r="Q78" s="262"/>
      <c r="R78" s="62">
        <v>1</v>
      </c>
      <c r="S78" s="62">
        <v>2</v>
      </c>
      <c r="T78" s="62">
        <v>3</v>
      </c>
      <c r="U78" s="60">
        <v>4</v>
      </c>
      <c r="V78" s="63" t="s">
        <v>9</v>
      </c>
      <c r="W78" s="63" t="s">
        <v>10</v>
      </c>
      <c r="X78" s="63" t="s">
        <v>9</v>
      </c>
      <c r="Y78" s="63" t="s">
        <v>10</v>
      </c>
      <c r="Z78" s="63" t="s">
        <v>9</v>
      </c>
      <c r="AA78" s="63" t="s">
        <v>10</v>
      </c>
      <c r="AB78" s="61"/>
    </row>
    <row r="79" spans="1:30" ht="16.8" thickTop="1" thickBot="1" x14ac:dyDescent="0.35">
      <c r="A79" s="36" t="s">
        <v>11</v>
      </c>
      <c r="B79" s="37">
        <v>2</v>
      </c>
      <c r="C79" s="38">
        <v>5</v>
      </c>
      <c r="D79" s="39">
        <v>3</v>
      </c>
      <c r="E79" s="39">
        <v>3</v>
      </c>
      <c r="F79" s="38"/>
      <c r="G79" s="40"/>
      <c r="H79" s="41">
        <f>SUM(IF(C79&gt;C80,1,0),IF(D79&gt;D80,1,0),IF(E79&gt;E80,1,0),IF(F79&gt;F80,1,0),IF(G79&gt;G80,1,0))</f>
        <v>0</v>
      </c>
      <c r="I79" s="23"/>
      <c r="J79" s="24"/>
      <c r="K79" s="42" t="s">
        <v>15</v>
      </c>
      <c r="L79" s="43" t="str">
        <f>_xlfn.XLOOKUP(N79,L72:L74,B72:B74)</f>
        <v>Ryan Li</v>
      </c>
      <c r="N79">
        <v>2</v>
      </c>
      <c r="P79" s="64">
        <v>1</v>
      </c>
      <c r="Q79" s="65" t="str">
        <f>L61</f>
        <v>Haoyun Gong</v>
      </c>
      <c r="R79" s="9"/>
      <c r="S79" s="66">
        <f>W96</f>
        <v>3</v>
      </c>
      <c r="T79" s="66">
        <f>W90</f>
        <v>1</v>
      </c>
      <c r="U79" s="67">
        <f>W86</f>
        <v>3</v>
      </c>
      <c r="V79" s="66">
        <f>SUM(IF(S79=3,1,0),IF(T79=3,1,0),IF(U79=3,1,0))</f>
        <v>2</v>
      </c>
      <c r="W79" s="66">
        <f>SUM(IF(S79&lt;3,1,0),IF(T79&lt;3,1,0),IF(U79&lt;3,1,0))</f>
        <v>1</v>
      </c>
      <c r="X79" s="68">
        <f>SUM(S79,T79,U79)</f>
        <v>7</v>
      </c>
      <c r="Y79" s="68">
        <f>SUM(R80,R81,R82)</f>
        <v>5</v>
      </c>
      <c r="Z79" s="68"/>
      <c r="AA79" s="69"/>
      <c r="AB79" s="67">
        <v>1</v>
      </c>
    </row>
    <row r="80" spans="1:30" ht="16.2" thickBot="1" x14ac:dyDescent="0.35">
      <c r="A80" s="27">
        <v>1</v>
      </c>
      <c r="B80" s="44">
        <v>3</v>
      </c>
      <c r="C80" s="29">
        <v>11</v>
      </c>
      <c r="D80" s="31">
        <v>11</v>
      </c>
      <c r="E80" s="31">
        <v>11</v>
      </c>
      <c r="F80" s="29"/>
      <c r="G80" s="45"/>
      <c r="H80" s="34">
        <f>SUM(IF(C80&gt;C79,1,0),IF(D80&gt;D79,1,0),IF(E80&gt;E79,1,0),IF(F80&gt;F79,1,0),IF(G80&gt;G79,1,0))</f>
        <v>3</v>
      </c>
      <c r="I80" s="23"/>
      <c r="J80" s="24"/>
      <c r="K80" s="26" t="s">
        <v>16</v>
      </c>
      <c r="L80" s="46" t="str">
        <f>_xlfn.XLOOKUP(N80,L72:L74,B72:B74)</f>
        <v>Florian Lotkowski</v>
      </c>
      <c r="N80">
        <v>3</v>
      </c>
      <c r="P80" s="64">
        <v>2</v>
      </c>
      <c r="Q80" s="65" t="str">
        <f>L78</f>
        <v>He ming Duan</v>
      </c>
      <c r="R80" s="66">
        <f>W97</f>
        <v>2</v>
      </c>
      <c r="S80" s="9"/>
      <c r="T80" s="66">
        <f>W88</f>
        <v>3</v>
      </c>
      <c r="U80" s="67">
        <f>W92</f>
        <v>3</v>
      </c>
      <c r="V80" s="66">
        <f>SUM(IF(R80=3,1,0),IF(T80=3,1,0),IF(U80=3,1,0))</f>
        <v>2</v>
      </c>
      <c r="W80" s="66">
        <f>SUM(IF(R80&lt;3,1,0),IF(T80&lt;3,1,0),IF(U80&lt;3,1,0))</f>
        <v>1</v>
      </c>
      <c r="X80" s="68">
        <f>SUM(R80,T80,U80)</f>
        <v>8</v>
      </c>
      <c r="Y80" s="68">
        <f>SUM(S79,S81,S82)</f>
        <v>4</v>
      </c>
      <c r="Z80" s="68"/>
      <c r="AA80" s="69"/>
      <c r="AB80" s="67">
        <f>SUM(IF(W80=3,4),IF(W80=2,3),IF(W80=1,2),IF(W80=0,1))</f>
        <v>2</v>
      </c>
    </row>
    <row r="81" spans="1:30" ht="16.8" thickTop="1" thickBot="1" x14ac:dyDescent="0.35">
      <c r="A81" s="36" t="s">
        <v>11</v>
      </c>
      <c r="B81" s="47">
        <v>1</v>
      </c>
      <c r="C81" s="48">
        <v>11</v>
      </c>
      <c r="D81" s="49">
        <v>12</v>
      </c>
      <c r="E81" s="39">
        <v>11</v>
      </c>
      <c r="F81" s="48"/>
      <c r="G81" s="40"/>
      <c r="H81" s="41">
        <f>SUM(IF(C81&gt;C82,1,0),IF(D81&gt;D82,1,0),IF(E81&gt;E82,1,0),IF(F81&gt;F82,1,0),IF(G81&gt;G82,1,0))</f>
        <v>3</v>
      </c>
      <c r="I81" s="23"/>
      <c r="P81" s="64">
        <v>3</v>
      </c>
      <c r="Q81" s="65" t="str">
        <f>L11</f>
        <v>Issac Huang</v>
      </c>
      <c r="R81" s="66">
        <f>W91</f>
        <v>3</v>
      </c>
      <c r="S81" s="66">
        <f>W89</f>
        <v>0</v>
      </c>
      <c r="T81" s="9"/>
      <c r="U81" s="67">
        <f>W94</f>
        <v>0</v>
      </c>
      <c r="V81" s="66">
        <f>SUM(IF(R81=3,1,0),IF(S81=3,1,0),IF(U81=3,1,0))</f>
        <v>1</v>
      </c>
      <c r="W81" s="66">
        <f>SUM(IF(R81&lt;3,1,0),IF(S81&lt;3,1,0),IF(U81&lt;3,1,0))</f>
        <v>2</v>
      </c>
      <c r="X81" s="68">
        <f>SUM(R81,S81,U81)</f>
        <v>3</v>
      </c>
      <c r="Y81" s="68">
        <f>SUM(T79,T80,T82)</f>
        <v>7</v>
      </c>
      <c r="Z81" s="68"/>
      <c r="AA81" s="69"/>
      <c r="AB81" s="67">
        <v>4</v>
      </c>
    </row>
    <row r="82" spans="1:30" ht="16.2" thickBot="1" x14ac:dyDescent="0.35">
      <c r="A82" s="50">
        <v>3</v>
      </c>
      <c r="B82" s="51">
        <v>2</v>
      </c>
      <c r="C82" s="52">
        <v>3</v>
      </c>
      <c r="D82" s="53">
        <v>10</v>
      </c>
      <c r="E82" s="54">
        <v>8</v>
      </c>
      <c r="F82" s="52"/>
      <c r="G82" s="55"/>
      <c r="H82" s="56">
        <f>SUM(IF(C82&gt;C81,1,0),IF(D82&gt;D81,1,0),IF(E82&gt;E81,1,0),IF(F82&gt;F81,1,0),IF(G82&gt;G81,1,0))</f>
        <v>0</v>
      </c>
      <c r="I82" s="23"/>
      <c r="P82" s="64">
        <v>4</v>
      </c>
      <c r="Q82" s="65" t="str">
        <f>M132</f>
        <v>Tobias Gal</v>
      </c>
      <c r="R82" s="66">
        <f>W87</f>
        <v>0</v>
      </c>
      <c r="S82" s="66">
        <f>W93</f>
        <v>1</v>
      </c>
      <c r="T82" s="66">
        <f>W95</f>
        <v>3</v>
      </c>
      <c r="U82" s="70"/>
      <c r="V82" s="71">
        <f>SUM(IF(R82=3,1,0),IF(S82=3,1,0),IF(T82=3,1,0))</f>
        <v>1</v>
      </c>
      <c r="W82" s="71">
        <f>SUM(IF(R82&lt;3,1,0),IF(S82&lt;3,1,0),IF(T82&lt;3,1,0))</f>
        <v>2</v>
      </c>
      <c r="X82" s="72">
        <f>SUM(R82,S82,T82)</f>
        <v>4</v>
      </c>
      <c r="Y82" s="72">
        <f>SUM(U79,U80,U81)</f>
        <v>6</v>
      </c>
      <c r="Z82" s="72"/>
      <c r="AA82" s="73"/>
      <c r="AB82" s="74">
        <v>3</v>
      </c>
    </row>
    <row r="83" spans="1:30" ht="16.2" thickTop="1" x14ac:dyDescent="0.3"/>
    <row r="85" spans="1:30" ht="16.2" thickBot="1" x14ac:dyDescent="0.35">
      <c r="P85" s="75"/>
      <c r="R85" s="75"/>
      <c r="S85" s="75"/>
    </row>
    <row r="86" spans="1:30" ht="16.8" thickTop="1" thickBot="1" x14ac:dyDescent="0.35">
      <c r="A86" s="218" t="s">
        <v>93</v>
      </c>
      <c r="B86" s="219"/>
      <c r="C86" s="220" t="s">
        <v>0</v>
      </c>
      <c r="D86" s="221"/>
      <c r="E86" s="222"/>
      <c r="F86" s="223" t="s">
        <v>1</v>
      </c>
      <c r="G86" s="224"/>
      <c r="H86" s="224"/>
      <c r="I86" s="224"/>
      <c r="J86" s="224"/>
      <c r="K86" s="225"/>
      <c r="L86" s="1" t="s">
        <v>2</v>
      </c>
      <c r="P86" s="76" t="s">
        <v>11</v>
      </c>
      <c r="Q86" s="77">
        <v>1</v>
      </c>
      <c r="R86" s="78">
        <v>11</v>
      </c>
      <c r="S86" s="79">
        <v>11</v>
      </c>
      <c r="T86" s="80">
        <v>11</v>
      </c>
      <c r="U86" s="80"/>
      <c r="V86" s="81"/>
      <c r="W86" s="82">
        <f>SUM(IF(R86&gt;R87,1,0),IF(S86&gt;S87,1,0),IF(T86&gt;T87,1,0),IF(U86&gt;U87,1,0),IF(V86&gt;V87,1,0))</f>
        <v>3</v>
      </c>
      <c r="AA86" s="83" t="s">
        <v>12</v>
      </c>
      <c r="AB86" s="84" t="s">
        <v>13</v>
      </c>
    </row>
    <row r="87" spans="1:30" ht="16.2" thickBot="1" x14ac:dyDescent="0.35">
      <c r="A87" s="226" t="s">
        <v>41</v>
      </c>
      <c r="B87" s="227"/>
      <c r="C87" s="228" t="s">
        <v>3</v>
      </c>
      <c r="D87" s="229"/>
      <c r="E87" s="230"/>
      <c r="F87" s="231" t="s">
        <v>4</v>
      </c>
      <c r="G87" s="232"/>
      <c r="H87" s="231" t="s">
        <v>5</v>
      </c>
      <c r="I87" s="231"/>
      <c r="J87" s="233" t="s">
        <v>6</v>
      </c>
      <c r="K87" s="231"/>
      <c r="L87" s="2" t="s">
        <v>7</v>
      </c>
      <c r="P87" s="85">
        <v>3</v>
      </c>
      <c r="Q87" s="86">
        <v>4</v>
      </c>
      <c r="R87" s="87">
        <v>9</v>
      </c>
      <c r="S87" s="88">
        <v>7</v>
      </c>
      <c r="T87" s="88">
        <v>4</v>
      </c>
      <c r="U87" s="88"/>
      <c r="V87" s="89"/>
      <c r="W87" s="90">
        <f>SUM(IF(R87&gt;R86,1,0),IF(S87&gt;S86,1,0),IF(T87&gt;T86,1,0),IF(U87&gt;U86,1,0),IF(V87&gt;V86,1,0))</f>
        <v>0</v>
      </c>
      <c r="AA87" s="43" t="s">
        <v>14</v>
      </c>
      <c r="AB87" s="35" t="str">
        <f>_xlfn.XLOOKUP(AD87,AB79:AB82,Q79:Q82)</f>
        <v>Haoyun Gong</v>
      </c>
      <c r="AD87">
        <v>1</v>
      </c>
    </row>
    <row r="88" spans="1:30" ht="16.8" thickTop="1" thickBot="1" x14ac:dyDescent="0.35">
      <c r="A88" s="234" t="s">
        <v>8</v>
      </c>
      <c r="B88" s="235"/>
      <c r="C88" s="3">
        <v>1</v>
      </c>
      <c r="D88" s="3">
        <v>2</v>
      </c>
      <c r="E88" s="3">
        <v>3</v>
      </c>
      <c r="F88" s="4" t="s">
        <v>9</v>
      </c>
      <c r="G88" s="4" t="s">
        <v>10</v>
      </c>
      <c r="H88" s="4" t="s">
        <v>9</v>
      </c>
      <c r="I88" s="4" t="s">
        <v>10</v>
      </c>
      <c r="J88" s="4" t="s">
        <v>9</v>
      </c>
      <c r="K88" s="4" t="s">
        <v>10</v>
      </c>
      <c r="L88" s="5"/>
      <c r="O88" s="6"/>
      <c r="P88" s="91" t="s">
        <v>42</v>
      </c>
      <c r="Q88" s="92">
        <v>2</v>
      </c>
      <c r="R88" s="93">
        <v>11</v>
      </c>
      <c r="S88" s="94">
        <v>11</v>
      </c>
      <c r="T88" s="94">
        <v>12</v>
      </c>
      <c r="U88" s="94"/>
      <c r="V88" s="95"/>
      <c r="W88" s="96">
        <f>SUM(IF(R88&gt;R89,1,0),IF(S88&gt;S89,1,0),IF(T88&gt;T89,1,0),IF(U88&gt;U89,1,0),IF(V88&gt;V89,1,0))</f>
        <v>3</v>
      </c>
      <c r="AA88" s="42" t="s">
        <v>15</v>
      </c>
      <c r="AB88" s="24" t="str">
        <f>_xlfn.XLOOKUP(AD88,AB79:AB82,Q79:Q82)</f>
        <v>He ming Duan</v>
      </c>
      <c r="AD88">
        <v>2</v>
      </c>
    </row>
    <row r="89" spans="1:30" ht="16.2" thickBot="1" x14ac:dyDescent="0.35">
      <c r="A89" s="7">
        <v>1</v>
      </c>
      <c r="B89" s="58" t="s">
        <v>78</v>
      </c>
      <c r="C89" s="9"/>
      <c r="D89" s="10">
        <f>H98</f>
        <v>3</v>
      </c>
      <c r="E89" s="11">
        <f>H94</f>
        <v>3</v>
      </c>
      <c r="F89" s="10">
        <f>SUM(IF(D89=3,1,0),IF(E89=3,1,0))</f>
        <v>2</v>
      </c>
      <c r="G89" s="10">
        <f>SUM(IF(D89&lt;3,1,0),IF(E89&lt;3,1,0))</f>
        <v>0</v>
      </c>
      <c r="H89" s="12">
        <f>SUM(D89,E89)</f>
        <v>6</v>
      </c>
      <c r="I89" s="12">
        <f>SUM(C90,C91)</f>
        <v>0</v>
      </c>
      <c r="J89" s="12"/>
      <c r="K89" s="13"/>
      <c r="L89" s="14">
        <f>SUM(IF(G89=2,3),IF(G89=1,2),IF(G89=0,1))</f>
        <v>1</v>
      </c>
      <c r="P89" s="97">
        <v>1</v>
      </c>
      <c r="Q89" s="98">
        <v>3</v>
      </c>
      <c r="R89" s="99">
        <v>9</v>
      </c>
      <c r="S89" s="100">
        <v>6</v>
      </c>
      <c r="T89" s="100">
        <v>10</v>
      </c>
      <c r="U89" s="100"/>
      <c r="V89" s="101"/>
      <c r="W89" s="102">
        <f>SUM(IF(R89&gt;R88,1,0),IF(S89&gt;S88,1,0),IF(T89&gt;T88,1,0),IF(U89&gt;U88,1,0),IF(V89&gt;V88,1,0))</f>
        <v>0</v>
      </c>
      <c r="AA89" s="42" t="s">
        <v>16</v>
      </c>
      <c r="AB89" s="42" t="str">
        <f>_xlfn.XLOOKUP(AD89,AB79:AB82,Q79:Q82)</f>
        <v>Tobias Gal</v>
      </c>
      <c r="AD89">
        <v>3</v>
      </c>
    </row>
    <row r="90" spans="1:30" ht="16.8" thickTop="1" thickBot="1" x14ac:dyDescent="0.35">
      <c r="A90" s="7">
        <v>2</v>
      </c>
      <c r="B90" s="57" t="s">
        <v>84</v>
      </c>
      <c r="C90" s="10">
        <v>0</v>
      </c>
      <c r="D90" s="9"/>
      <c r="E90" s="10">
        <f>H96</f>
        <v>3</v>
      </c>
      <c r="F90" s="10">
        <f>SUM(IF(C90=3,1,0),IF(E90=3,1,0))</f>
        <v>1</v>
      </c>
      <c r="G90" s="10">
        <f>SUM(IF(C90&lt;3,1,0),IF(E90&lt;3,1,0))</f>
        <v>1</v>
      </c>
      <c r="H90" s="12">
        <f>SUM(C90,E90)</f>
        <v>3</v>
      </c>
      <c r="I90" s="12">
        <f>SUM(D89,D91)</f>
        <v>3</v>
      </c>
      <c r="J90" s="12"/>
      <c r="K90" s="13"/>
      <c r="L90" s="14">
        <f>SUM(IF(G90=2,3),IF(G90=1,2),IF(G90=0,1))</f>
        <v>2</v>
      </c>
      <c r="P90" s="91" t="s">
        <v>42</v>
      </c>
      <c r="Q90" s="92">
        <v>1</v>
      </c>
      <c r="R90" s="93">
        <v>10</v>
      </c>
      <c r="S90" s="103">
        <v>8</v>
      </c>
      <c r="T90" s="103">
        <v>11</v>
      </c>
      <c r="U90" s="103">
        <v>5</v>
      </c>
      <c r="V90" s="104"/>
      <c r="W90" s="96">
        <f>SUM(IF(R90&gt;R91,1,0),IF(S90&gt;S91,1,0),IF(T90&gt;T91,1,0),IF(U90&gt;U91,1,0),IF(V90&gt;V91,1,0))</f>
        <v>1</v>
      </c>
      <c r="AA90" s="26" t="s">
        <v>43</v>
      </c>
      <c r="AB90" s="46" t="str">
        <f>_xlfn.XLOOKUP(AD90,AB79:AB82,Q79:Q82)</f>
        <v>Issac Huang</v>
      </c>
      <c r="AD90">
        <v>4</v>
      </c>
    </row>
    <row r="91" spans="1:30" ht="16.2" thickBot="1" x14ac:dyDescent="0.35">
      <c r="A91" s="7">
        <v>3</v>
      </c>
      <c r="B91" s="57" t="s">
        <v>102</v>
      </c>
      <c r="C91" s="10">
        <v>0</v>
      </c>
      <c r="D91" s="10">
        <v>0</v>
      </c>
      <c r="E91" s="9"/>
      <c r="F91" s="10">
        <f>SUM(IF(C91=3,1,0),IF(D91=3,1,0))</f>
        <v>0</v>
      </c>
      <c r="G91" s="10">
        <f>SUM(IF(C91&lt;3,1,0),IF(D91&lt;3,1,0))</f>
        <v>2</v>
      </c>
      <c r="H91" s="12">
        <f>SUM(C91,D91)</f>
        <v>0</v>
      </c>
      <c r="I91" s="12">
        <f>SUM(E89,E90)</f>
        <v>6</v>
      </c>
      <c r="J91" s="12"/>
      <c r="K91" s="13"/>
      <c r="L91" s="14">
        <f>SUM(IF(G91=2,3),IF(G91=1,2),IF(G91=0,1))</f>
        <v>3</v>
      </c>
      <c r="P91" s="97">
        <v>4</v>
      </c>
      <c r="Q91" s="98">
        <v>3</v>
      </c>
      <c r="R91" s="99">
        <v>12</v>
      </c>
      <c r="S91" s="100">
        <v>11</v>
      </c>
      <c r="T91" s="100">
        <v>3</v>
      </c>
      <c r="U91" s="100">
        <v>11</v>
      </c>
      <c r="V91" s="105"/>
      <c r="W91" s="102">
        <f>SUM(IF(R91&gt;R90,1,0),IF(S91&gt;S90,1,0),IF(T91&gt;T90,1,0),IF(U91&gt;U90,1,0),IF(V91&gt;V90,1,0))</f>
        <v>3</v>
      </c>
    </row>
    <row r="92" spans="1:30" ht="16.2" thickTop="1" x14ac:dyDescent="0.3">
      <c r="P92" s="91" t="s">
        <v>42</v>
      </c>
      <c r="Q92" s="92">
        <v>2</v>
      </c>
      <c r="R92" s="106">
        <v>11</v>
      </c>
      <c r="S92" s="103">
        <v>7</v>
      </c>
      <c r="T92" s="103">
        <v>11</v>
      </c>
      <c r="U92" s="103">
        <v>11</v>
      </c>
      <c r="V92" s="104"/>
      <c r="W92" s="96">
        <f>SUM(IF(R92&gt;R93,1,0),IF(S92&gt;S93,1,0),IF(T92&gt;T93,1,0),IF(U92&gt;U93,1,0),IF(V92&gt;V93,1,0))</f>
        <v>3</v>
      </c>
    </row>
    <row r="93" spans="1:30" ht="16.2" thickBot="1" x14ac:dyDescent="0.35">
      <c r="K93" s="15"/>
      <c r="L93" s="15"/>
      <c r="P93" s="97">
        <v>3</v>
      </c>
      <c r="Q93" s="98">
        <v>4</v>
      </c>
      <c r="R93" s="99">
        <v>8</v>
      </c>
      <c r="S93" s="100">
        <v>11</v>
      </c>
      <c r="T93" s="100">
        <v>9</v>
      </c>
      <c r="U93" s="100">
        <v>5</v>
      </c>
      <c r="V93" s="105"/>
      <c r="W93" s="102">
        <f>SUM(IF(R93&gt;R92,1,0),IF(S93&gt;S92,1,0),IF(T93&gt;T92,1,0),IF(U93&gt;U92,1,0),IF(V93&gt;V92,1,0))</f>
        <v>1</v>
      </c>
    </row>
    <row r="94" spans="1:30" ht="16.8" thickTop="1" thickBot="1" x14ac:dyDescent="0.35">
      <c r="A94" s="16" t="s">
        <v>11</v>
      </c>
      <c r="B94" s="17">
        <v>1</v>
      </c>
      <c r="C94" s="18">
        <v>11</v>
      </c>
      <c r="D94" s="19">
        <v>11</v>
      </c>
      <c r="E94" s="19">
        <v>11</v>
      </c>
      <c r="F94" s="20"/>
      <c r="G94" s="21"/>
      <c r="H94" s="22">
        <f>SUM(IF(C94&gt;C95,1,0),IF(D94&gt;D95,1,0),IF(E94&gt;E95,1,0),IF(F94&gt;F95,1,0),IF(G94&gt;G95,1,0))</f>
        <v>3</v>
      </c>
      <c r="I94" s="23"/>
      <c r="J94" s="24"/>
      <c r="K94" s="25" t="s">
        <v>12</v>
      </c>
      <c r="L94" s="26" t="s">
        <v>13</v>
      </c>
      <c r="P94" s="91" t="s">
        <v>42</v>
      </c>
      <c r="Q94" s="107">
        <v>3</v>
      </c>
      <c r="R94" s="106">
        <v>7</v>
      </c>
      <c r="S94" s="103">
        <v>5</v>
      </c>
      <c r="T94" s="103">
        <v>6</v>
      </c>
      <c r="U94" s="103"/>
      <c r="V94" s="104"/>
      <c r="W94" s="108">
        <f>SUM(IF(R94&gt;R95,1,0),IF(S94&gt;S95,1,0),IF(T94&gt;T95,1,0),IF(U94&gt;U95,1,0),IF(V94&gt;V95,1,0))</f>
        <v>0</v>
      </c>
    </row>
    <row r="95" spans="1:30" ht="16.2" thickBot="1" x14ac:dyDescent="0.35">
      <c r="A95" s="27">
        <v>2</v>
      </c>
      <c r="B95" s="28">
        <v>3</v>
      </c>
      <c r="C95" s="29">
        <v>1</v>
      </c>
      <c r="D95" s="30">
        <v>8</v>
      </c>
      <c r="E95" s="31">
        <v>7</v>
      </c>
      <c r="F95" s="32"/>
      <c r="G95" s="33"/>
      <c r="H95" s="34">
        <f>SUM(IF(C95&gt;C94,1,0),IF(D95&gt;D94,1,0),IF(E95&gt;E94,1,0),IF(F95&gt;F94,1,0),IF(G95&gt;G94,1,0))</f>
        <v>0</v>
      </c>
      <c r="I95" s="23"/>
      <c r="J95" s="24"/>
      <c r="K95" s="24" t="s">
        <v>14</v>
      </c>
      <c r="L95" s="35" t="str">
        <f>_xlfn.XLOOKUP(N95,L89:L91,B89:B91)</f>
        <v>Andrew Low</v>
      </c>
      <c r="N95">
        <v>1</v>
      </c>
      <c r="P95" s="97">
        <v>2</v>
      </c>
      <c r="Q95" s="98">
        <v>4</v>
      </c>
      <c r="R95" s="99">
        <v>11</v>
      </c>
      <c r="S95" s="100">
        <v>11</v>
      </c>
      <c r="T95" s="100">
        <v>11</v>
      </c>
      <c r="U95" s="100"/>
      <c r="V95" s="105"/>
      <c r="W95" s="90">
        <f>SUM(IF(R95&gt;R94,1,0),IF(S95&gt;S94,1,0),IF(T95&gt;T94,1,0),IF(U95&gt;U94,1,0),IF(V95&gt;V94,1,0))</f>
        <v>3</v>
      </c>
    </row>
    <row r="96" spans="1:30" ht="16.2" thickTop="1" x14ac:dyDescent="0.3">
      <c r="A96" s="36" t="s">
        <v>11</v>
      </c>
      <c r="B96" s="37">
        <v>2</v>
      </c>
      <c r="C96" s="38">
        <v>11</v>
      </c>
      <c r="D96" s="39">
        <v>11</v>
      </c>
      <c r="E96" s="39">
        <v>11</v>
      </c>
      <c r="F96" s="38"/>
      <c r="G96" s="40"/>
      <c r="H96" s="41">
        <f>SUM(IF(C96&gt;C97,1,0),IF(D96&gt;D97,1,0),IF(E96&gt;E97,1,0),IF(F96&gt;F97,1,0),IF(G96&gt;G97,1,0))</f>
        <v>3</v>
      </c>
      <c r="I96" s="23"/>
      <c r="J96" s="24"/>
      <c r="K96" s="42" t="s">
        <v>15</v>
      </c>
      <c r="L96" s="43" t="str">
        <f>_xlfn.XLOOKUP(N96,L89:L91,B89:B91)</f>
        <v>Erdem Mehmed</v>
      </c>
      <c r="N96">
        <v>2</v>
      </c>
      <c r="P96" s="91" t="s">
        <v>42</v>
      </c>
      <c r="Q96" s="107">
        <v>1</v>
      </c>
      <c r="R96" s="106">
        <v>11</v>
      </c>
      <c r="S96" s="103">
        <v>5</v>
      </c>
      <c r="T96" s="103">
        <v>8</v>
      </c>
      <c r="U96" s="103">
        <v>11</v>
      </c>
      <c r="V96" s="104">
        <v>11</v>
      </c>
      <c r="W96" s="96">
        <f>SUM(IF(R96&gt;R97,1,0),IF(S96&gt;S97,1,0),IF(T96&gt;T97,1,0),IF(U96&gt;U97,1,0),IF(V96&gt;V97,1,0))</f>
        <v>3</v>
      </c>
    </row>
    <row r="97" spans="1:23" ht="16.2" thickBot="1" x14ac:dyDescent="0.35">
      <c r="A97" s="27">
        <v>1</v>
      </c>
      <c r="B97" s="44">
        <v>3</v>
      </c>
      <c r="C97" s="29">
        <v>9</v>
      </c>
      <c r="D97" s="31">
        <v>7</v>
      </c>
      <c r="E97" s="31">
        <v>3</v>
      </c>
      <c r="F97" s="29"/>
      <c r="G97" s="45"/>
      <c r="H97" s="34">
        <f>SUM(IF(C97&gt;C96,1,0),IF(D97&gt;D96,1,0),IF(E97&gt;E96,1,0),IF(F97&gt;F96,1,0),IF(G97&gt;G96,1,0))</f>
        <v>0</v>
      </c>
      <c r="I97" s="23"/>
      <c r="J97" s="24"/>
      <c r="K97" s="26" t="s">
        <v>16</v>
      </c>
      <c r="L97" s="46" t="str">
        <f>_xlfn.XLOOKUP(N97,L89:L91,B89:B91)</f>
        <v>Enoch Huang</v>
      </c>
      <c r="N97">
        <v>3</v>
      </c>
      <c r="P97" s="109">
        <v>4</v>
      </c>
      <c r="Q97" s="110">
        <v>2</v>
      </c>
      <c r="R97" s="111">
        <v>8</v>
      </c>
      <c r="S97" s="112">
        <v>11</v>
      </c>
      <c r="T97" s="112">
        <v>11</v>
      </c>
      <c r="U97" s="112">
        <v>7</v>
      </c>
      <c r="V97">
        <v>8</v>
      </c>
      <c r="W97" s="113">
        <f>SUM(IF(R97&gt;R96,1,0),IF(S97&gt;S96,1,0),IF(T97&gt;T96,1,0),IF(U97&gt;U96,1,0),IF(V97&gt;V96,1,0))</f>
        <v>2</v>
      </c>
    </row>
    <row r="98" spans="1:23" ht="16.2" thickTop="1" x14ac:dyDescent="0.3">
      <c r="A98" s="36" t="s">
        <v>11</v>
      </c>
      <c r="B98" s="47">
        <v>1</v>
      </c>
      <c r="C98" s="48">
        <v>11</v>
      </c>
      <c r="D98" s="49">
        <v>11</v>
      </c>
      <c r="E98" s="39">
        <v>4</v>
      </c>
      <c r="F98" s="48">
        <v>11</v>
      </c>
      <c r="G98" s="40"/>
      <c r="H98" s="41">
        <f>SUM(IF(C98&gt;C99,1,0),IF(D98&gt;D99,1,0),IF(E98&gt;E99,1,0),IF(F98&gt;F99,1,0),IF(G98&gt;G99,1,0))</f>
        <v>3</v>
      </c>
      <c r="I98" s="23"/>
      <c r="P98" s="114"/>
      <c r="Q98" s="114"/>
      <c r="R98" s="115"/>
      <c r="S98" s="115"/>
      <c r="T98" s="115"/>
      <c r="U98" s="115"/>
      <c r="V98" s="115"/>
      <c r="W98" s="115"/>
    </row>
    <row r="99" spans="1:23" ht="16.2" thickBot="1" x14ac:dyDescent="0.35">
      <c r="A99" s="50">
        <v>3</v>
      </c>
      <c r="B99" s="51">
        <v>2</v>
      </c>
      <c r="C99" s="52">
        <v>5</v>
      </c>
      <c r="D99" s="53">
        <v>4</v>
      </c>
      <c r="E99" s="54">
        <v>11</v>
      </c>
      <c r="F99" s="52">
        <v>8</v>
      </c>
      <c r="G99" s="55"/>
      <c r="H99" s="56">
        <f>SUM(IF(C99&gt;C98,1,0),IF(D99&gt;D98,1,0),IF(E99&gt;E98,1,0),IF(F99&gt;F98,1,0),IF(G99&gt;G98,1,0))</f>
        <v>1</v>
      </c>
      <c r="I99" s="23"/>
      <c r="P99" s="116"/>
      <c r="Q99" s="116"/>
    </row>
    <row r="100" spans="1:23" ht="16.2" thickTop="1" x14ac:dyDescent="0.3">
      <c r="P100" s="116"/>
      <c r="Q100" s="116"/>
    </row>
    <row r="102" spans="1:23" ht="16.2" thickBot="1" x14ac:dyDescent="0.35"/>
    <row r="103" spans="1:23" ht="16.2" thickBot="1" x14ac:dyDescent="0.35">
      <c r="A103" s="218" t="s">
        <v>93</v>
      </c>
      <c r="B103" s="219"/>
      <c r="C103" s="220" t="s">
        <v>0</v>
      </c>
      <c r="D103" s="221"/>
      <c r="E103" s="222"/>
      <c r="F103" s="223" t="s">
        <v>1</v>
      </c>
      <c r="G103" s="224"/>
      <c r="H103" s="224"/>
      <c r="I103" s="224"/>
      <c r="J103" s="224"/>
      <c r="K103" s="225"/>
      <c r="L103" s="1" t="s">
        <v>2</v>
      </c>
    </row>
    <row r="104" spans="1:23" ht="16.2" thickBot="1" x14ac:dyDescent="0.35">
      <c r="A104" s="226" t="s">
        <v>66</v>
      </c>
      <c r="B104" s="227"/>
      <c r="C104" s="228" t="s">
        <v>3</v>
      </c>
      <c r="D104" s="229"/>
      <c r="E104" s="230"/>
      <c r="F104" s="231" t="s">
        <v>4</v>
      </c>
      <c r="G104" s="232"/>
      <c r="H104" s="231" t="s">
        <v>5</v>
      </c>
      <c r="I104" s="231"/>
      <c r="J104" s="233" t="s">
        <v>6</v>
      </c>
      <c r="K104" s="231"/>
      <c r="L104" s="2" t="s">
        <v>7</v>
      </c>
    </row>
    <row r="105" spans="1:23" ht="16.2" thickBot="1" x14ac:dyDescent="0.35">
      <c r="A105" s="234" t="s">
        <v>8</v>
      </c>
      <c r="B105" s="235"/>
      <c r="C105" s="3">
        <v>1</v>
      </c>
      <c r="D105" s="3">
        <v>2</v>
      </c>
      <c r="E105" s="3">
        <v>3</v>
      </c>
      <c r="F105" s="4" t="s">
        <v>9</v>
      </c>
      <c r="G105" s="4" t="s">
        <v>10</v>
      </c>
      <c r="H105" s="4" t="s">
        <v>9</v>
      </c>
      <c r="I105" s="4" t="s">
        <v>10</v>
      </c>
      <c r="J105" s="4" t="s">
        <v>9</v>
      </c>
      <c r="K105" s="4" t="s">
        <v>10</v>
      </c>
      <c r="L105" s="5"/>
      <c r="O105" s="6"/>
    </row>
    <row r="106" spans="1:23" ht="16.2" thickBot="1" x14ac:dyDescent="0.35">
      <c r="A106" s="7">
        <v>1</v>
      </c>
      <c r="B106" s="58" t="s">
        <v>74</v>
      </c>
      <c r="C106" s="9"/>
      <c r="D106" s="10">
        <f>H115</f>
        <v>3</v>
      </c>
      <c r="E106" s="11">
        <f>H111</f>
        <v>3</v>
      </c>
      <c r="F106" s="10">
        <f>SUM(IF(D106=3,1,0),IF(E106=3,1,0))</f>
        <v>2</v>
      </c>
      <c r="G106" s="10">
        <f>SUM(IF(D106&lt;3,1,0),IF(E106&lt;3,1,0))</f>
        <v>0</v>
      </c>
      <c r="H106" s="12">
        <f>SUM(D106,E106)</f>
        <v>6</v>
      </c>
      <c r="I106" s="12">
        <f>SUM(C107,C108)</f>
        <v>0</v>
      </c>
      <c r="J106" s="12"/>
      <c r="K106" s="13"/>
      <c r="L106" s="14">
        <f>SUM(IF(G106=2,3),IF(G106=1,2),IF(G106=0,1))</f>
        <v>1</v>
      </c>
    </row>
    <row r="107" spans="1:23" ht="16.2" thickBot="1" x14ac:dyDescent="0.35">
      <c r="A107" s="7">
        <v>2</v>
      </c>
      <c r="B107" s="57" t="s">
        <v>71</v>
      </c>
      <c r="C107" s="10">
        <v>0</v>
      </c>
      <c r="D107" s="9"/>
      <c r="E107" s="10">
        <f>H113</f>
        <v>3</v>
      </c>
      <c r="F107" s="10">
        <f>SUM(IF(C107=3,1,0),IF(E107=3,1,0))</f>
        <v>1</v>
      </c>
      <c r="G107" s="10">
        <f>SUM(IF(C107&lt;3,1,0),IF(E107&lt;3,1,0))</f>
        <v>1</v>
      </c>
      <c r="H107" s="12">
        <f>SUM(C107,E107)</f>
        <v>3</v>
      </c>
      <c r="I107" s="12">
        <f>SUM(D106,D108)</f>
        <v>3</v>
      </c>
      <c r="J107" s="12"/>
      <c r="K107" s="13"/>
      <c r="L107" s="14">
        <f>SUM(IF(G107=2,3),IF(G107=1,2),IF(G107=0,1))</f>
        <v>2</v>
      </c>
    </row>
    <row r="108" spans="1:23" ht="16.2" thickBot="1" x14ac:dyDescent="0.35">
      <c r="A108" s="7">
        <v>3</v>
      </c>
      <c r="B108" s="57" t="s">
        <v>103</v>
      </c>
      <c r="C108" s="10">
        <v>0</v>
      </c>
      <c r="D108" s="10">
        <v>0</v>
      </c>
      <c r="E108" s="9"/>
      <c r="F108" s="10">
        <f>SUM(IF(C108=3,1,0),IF(D108=3,1,0))</f>
        <v>0</v>
      </c>
      <c r="G108" s="10">
        <f>SUM(IF(C108&lt;3,1,0),IF(D108&lt;3,1,0))</f>
        <v>2</v>
      </c>
      <c r="H108" s="12">
        <f>SUM(C108,D108)</f>
        <v>0</v>
      </c>
      <c r="I108" s="12">
        <f>SUM(E106,E107)</f>
        <v>6</v>
      </c>
      <c r="J108" s="12"/>
      <c r="K108" s="13"/>
      <c r="L108" s="14">
        <f>SUM(IF(G108=2,3),IF(G108=1,2),IF(G108=0,1))</f>
        <v>3</v>
      </c>
    </row>
    <row r="110" spans="1:23" ht="16.2" thickBot="1" x14ac:dyDescent="0.35">
      <c r="K110" s="15"/>
      <c r="L110" s="15"/>
    </row>
    <row r="111" spans="1:23" ht="16.8" thickTop="1" thickBot="1" x14ac:dyDescent="0.35">
      <c r="A111" s="16" t="s">
        <v>11</v>
      </c>
      <c r="B111" s="17">
        <v>1</v>
      </c>
      <c r="C111" s="18">
        <v>11</v>
      </c>
      <c r="D111" s="19">
        <v>11</v>
      </c>
      <c r="E111" s="19">
        <v>11</v>
      </c>
      <c r="F111" s="20"/>
      <c r="G111" s="21"/>
      <c r="H111" s="22">
        <f>SUM(IF(C111&gt;C112,1,0),IF(D111&gt;D112,1,0),IF(E111&gt;E112,1,0),IF(F111&gt;F112,1,0),IF(G111&gt;G112,1,0))</f>
        <v>3</v>
      </c>
      <c r="I111" s="23"/>
      <c r="J111" s="24"/>
      <c r="K111" s="25" t="s">
        <v>12</v>
      </c>
      <c r="L111" s="26" t="s">
        <v>13</v>
      </c>
    </row>
    <row r="112" spans="1:23" ht="16.2" thickBot="1" x14ac:dyDescent="0.35">
      <c r="A112" s="27">
        <v>2</v>
      </c>
      <c r="B112" s="28">
        <v>3</v>
      </c>
      <c r="C112" s="29">
        <v>7</v>
      </c>
      <c r="D112" s="30">
        <v>9</v>
      </c>
      <c r="E112" s="31">
        <v>7</v>
      </c>
      <c r="F112" s="32"/>
      <c r="G112" s="33"/>
      <c r="H112" s="34">
        <f>SUM(IF(C112&gt;C111,1,0),IF(D112&gt;D111,1,0),IF(E112&gt;E111,1,0),IF(F112&gt;F111,1,0),IF(G112&gt;G111,1,0))</f>
        <v>0</v>
      </c>
      <c r="I112" s="23"/>
      <c r="J112" s="24"/>
      <c r="K112" s="24" t="s">
        <v>14</v>
      </c>
      <c r="L112" s="35" t="str">
        <f>_xlfn.XLOOKUP(N112,L106:L108,B106:B108)</f>
        <v>Matthew Bailie</v>
      </c>
      <c r="N112">
        <v>1</v>
      </c>
    </row>
    <row r="113" spans="1:14" ht="16.2" thickTop="1" x14ac:dyDescent="0.3">
      <c r="A113" s="36" t="s">
        <v>11</v>
      </c>
      <c r="B113" s="37">
        <v>2</v>
      </c>
      <c r="C113" s="38">
        <v>11</v>
      </c>
      <c r="D113" s="39">
        <v>11</v>
      </c>
      <c r="E113" s="39">
        <v>11</v>
      </c>
      <c r="F113" s="38"/>
      <c r="G113" s="40"/>
      <c r="H113" s="41">
        <f>SUM(IF(C113&gt;C114,1,0),IF(D113&gt;D114,1,0),IF(E113&gt;E114,1,0),IF(F113&gt;F114,1,0),IF(G113&gt;G114,1,0))</f>
        <v>3</v>
      </c>
      <c r="I113" s="23"/>
      <c r="J113" s="24"/>
      <c r="K113" s="42" t="s">
        <v>15</v>
      </c>
      <c r="L113" s="43" t="str">
        <f>_xlfn.XLOOKUP(N113,L106:L108,B106:B108)</f>
        <v>Jay Forde</v>
      </c>
      <c r="N113">
        <v>2</v>
      </c>
    </row>
    <row r="114" spans="1:14" ht="16.2" thickBot="1" x14ac:dyDescent="0.35">
      <c r="A114" s="27">
        <v>1</v>
      </c>
      <c r="B114" s="44">
        <v>3</v>
      </c>
      <c r="C114" s="29">
        <v>4</v>
      </c>
      <c r="D114" s="31">
        <v>4</v>
      </c>
      <c r="E114" s="31">
        <v>1</v>
      </c>
      <c r="F114" s="29"/>
      <c r="G114" s="45"/>
      <c r="H114" s="34">
        <f>SUM(IF(C114&gt;C113,1,0),IF(D114&gt;D113,1,0),IF(E114&gt;E113,1,0),IF(F114&gt;F113,1,0),IF(G114&gt;G113,1,0))</f>
        <v>0</v>
      </c>
      <c r="I114" s="23"/>
      <c r="J114" s="24"/>
      <c r="K114" s="26" t="s">
        <v>16</v>
      </c>
      <c r="L114" s="46" t="str">
        <f>_xlfn.XLOOKUP(N114,L106:L108,B106:B108)</f>
        <v>Moses Yuen</v>
      </c>
      <c r="N114">
        <v>3</v>
      </c>
    </row>
    <row r="115" spans="1:14" ht="16.2" thickTop="1" x14ac:dyDescent="0.3">
      <c r="A115" s="36" t="s">
        <v>11</v>
      </c>
      <c r="B115" s="47">
        <v>1</v>
      </c>
      <c r="C115" s="48">
        <v>8</v>
      </c>
      <c r="D115" s="49">
        <v>11</v>
      </c>
      <c r="E115" s="39">
        <v>11</v>
      </c>
      <c r="F115" s="48">
        <v>11</v>
      </c>
      <c r="G115" s="40"/>
      <c r="H115" s="41">
        <f>SUM(IF(C115&gt;C116,1,0),IF(D115&gt;D116,1,0),IF(E115&gt;E116,1,0),IF(F115&gt;F116,1,0),IF(G115&gt;G116,1,0))</f>
        <v>3</v>
      </c>
      <c r="I115" s="23"/>
    </row>
    <row r="116" spans="1:14" ht="16.2" thickBot="1" x14ac:dyDescent="0.35">
      <c r="A116" s="50">
        <v>3</v>
      </c>
      <c r="B116" s="51">
        <v>2</v>
      </c>
      <c r="C116" s="52">
        <v>11</v>
      </c>
      <c r="D116" s="53">
        <v>3</v>
      </c>
      <c r="E116" s="54">
        <v>9</v>
      </c>
      <c r="F116" s="52">
        <v>3</v>
      </c>
      <c r="G116" s="55"/>
      <c r="H116" s="56">
        <f>SUM(IF(C116&gt;C115,1,0),IF(D116&gt;D115,1,0),IF(E116&gt;E115,1,0),IF(F116&gt;F115,1,0),IF(G116&gt;G115,1,0))</f>
        <v>1</v>
      </c>
      <c r="I116" s="23"/>
    </row>
    <row r="117" spans="1:14" ht="16.2" thickTop="1" x14ac:dyDescent="0.3"/>
    <row r="119" spans="1:14" ht="16.2" thickBot="1" x14ac:dyDescent="0.35"/>
    <row r="120" spans="1:14" ht="16.8" thickTop="1" thickBot="1" x14ac:dyDescent="0.35">
      <c r="A120" s="247" t="s">
        <v>93</v>
      </c>
      <c r="B120" s="248"/>
      <c r="C120" s="249" t="s">
        <v>0</v>
      </c>
      <c r="D120" s="250"/>
      <c r="E120" s="250"/>
      <c r="F120" s="251"/>
      <c r="G120" s="252" t="s">
        <v>1</v>
      </c>
      <c r="H120" s="253"/>
      <c r="I120" s="253"/>
      <c r="J120" s="253"/>
      <c r="K120" s="253"/>
      <c r="L120" s="254"/>
      <c r="M120" s="59" t="s">
        <v>2</v>
      </c>
    </row>
    <row r="121" spans="1:14" ht="16.2" thickBot="1" x14ac:dyDescent="0.35">
      <c r="A121" s="255" t="s">
        <v>94</v>
      </c>
      <c r="B121" s="256"/>
      <c r="C121" s="257" t="s">
        <v>3</v>
      </c>
      <c r="D121" s="258"/>
      <c r="E121" s="258"/>
      <c r="F121" s="259"/>
      <c r="G121" s="260" t="s">
        <v>4</v>
      </c>
      <c r="H121" s="261"/>
      <c r="I121" s="260" t="s">
        <v>5</v>
      </c>
      <c r="J121" s="261"/>
      <c r="K121" s="260" t="s">
        <v>6</v>
      </c>
      <c r="L121" s="261"/>
      <c r="M121" s="61" t="s">
        <v>7</v>
      </c>
    </row>
    <row r="122" spans="1:14" ht="16.2" thickBot="1" x14ac:dyDescent="0.35">
      <c r="A122" s="234" t="s">
        <v>8</v>
      </c>
      <c r="B122" s="262"/>
      <c r="C122" s="62">
        <v>1</v>
      </c>
      <c r="D122" s="62">
        <v>2</v>
      </c>
      <c r="E122" s="62">
        <v>3</v>
      </c>
      <c r="F122" s="60">
        <v>4</v>
      </c>
      <c r="G122" s="63" t="s">
        <v>9</v>
      </c>
      <c r="H122" s="63" t="s">
        <v>10</v>
      </c>
      <c r="I122" s="63" t="s">
        <v>9</v>
      </c>
      <c r="J122" s="63" t="s">
        <v>10</v>
      </c>
      <c r="K122" s="63" t="s">
        <v>9</v>
      </c>
      <c r="L122" s="63" t="s">
        <v>10</v>
      </c>
      <c r="M122" s="61"/>
    </row>
    <row r="123" spans="1:14" ht="16.2" thickBot="1" x14ac:dyDescent="0.35">
      <c r="A123" s="64">
        <v>1</v>
      </c>
      <c r="B123" s="57" t="s">
        <v>77</v>
      </c>
      <c r="C123" s="9"/>
      <c r="D123" s="66">
        <f>H140</f>
        <v>3</v>
      </c>
      <c r="E123" s="66">
        <f>H134</f>
        <v>3</v>
      </c>
      <c r="F123" s="67">
        <f>H130</f>
        <v>3</v>
      </c>
      <c r="G123" s="66">
        <f>SUM(IF(D123=3,1,0),IF(E123=3,1,0),IF(F123=3,1,0))</f>
        <v>3</v>
      </c>
      <c r="H123" s="66">
        <f>SUM(IF(D123&lt;3,1,0),IF(E123&lt;3,1,0),IF(F123&lt;3,1,0))</f>
        <v>0</v>
      </c>
      <c r="I123" s="68">
        <f>SUM(D123,E123,F123)</f>
        <v>9</v>
      </c>
      <c r="J123" s="68">
        <f>SUM(C124,C125,C126)</f>
        <v>0</v>
      </c>
      <c r="K123" s="68"/>
      <c r="L123" s="69"/>
      <c r="M123" s="67">
        <f>SUM(IF(H123=3,4),IF(H123=2,3),IF(H123=1,2),IF(H123=0,1))</f>
        <v>1</v>
      </c>
    </row>
    <row r="124" spans="1:14" ht="16.2" thickBot="1" x14ac:dyDescent="0.35">
      <c r="A124" s="64">
        <v>2</v>
      </c>
      <c r="B124" s="57" t="s">
        <v>73</v>
      </c>
      <c r="C124" s="66">
        <f>H141</f>
        <v>0</v>
      </c>
      <c r="D124" s="9"/>
      <c r="E124" s="66">
        <f>H132</f>
        <v>0</v>
      </c>
      <c r="F124" s="67">
        <f>H136</f>
        <v>3</v>
      </c>
      <c r="G124" s="66">
        <f>SUM(IF(C124=3,1,0),IF(E124=3,1,0),IF(F124=3,1,0))</f>
        <v>1</v>
      </c>
      <c r="H124" s="66">
        <f>SUM(IF(C124&lt;3,1,0),IF(E124&lt;3,1,0),IF(F124&lt;3,1,0))</f>
        <v>2</v>
      </c>
      <c r="I124" s="68">
        <f>SUM(C124,E124,F124)</f>
        <v>3</v>
      </c>
      <c r="J124" s="68">
        <f>SUM(D123,D125,D126)</f>
        <v>6</v>
      </c>
      <c r="K124" s="68"/>
      <c r="L124" s="69"/>
      <c r="M124" s="67">
        <f>SUM(IF(H124=3,4),IF(H124=2,3),IF(H124=1,2),IF(H124=0,1))</f>
        <v>3</v>
      </c>
    </row>
    <row r="125" spans="1:14" ht="16.2" thickBot="1" x14ac:dyDescent="0.35">
      <c r="A125" s="64">
        <v>3</v>
      </c>
      <c r="B125" s="57" t="s">
        <v>104</v>
      </c>
      <c r="C125" s="66">
        <f>H135</f>
        <v>0</v>
      </c>
      <c r="D125" s="66">
        <f>H133</f>
        <v>3</v>
      </c>
      <c r="E125" s="9"/>
      <c r="F125" s="67">
        <f>H138</f>
        <v>3</v>
      </c>
      <c r="G125" s="66">
        <f>SUM(IF(C125=3,1,0),IF(D125=3,1,0),IF(F125=3,1,0))</f>
        <v>2</v>
      </c>
      <c r="H125" s="66">
        <f>SUM(IF(C125&lt;3,1,0),IF(D125&lt;3,1,0),IF(F125&lt;3,1,0))</f>
        <v>1</v>
      </c>
      <c r="I125" s="68">
        <f>SUM(C125,D125,F125)</f>
        <v>6</v>
      </c>
      <c r="J125" s="68">
        <f>SUM(E123,E124,E126)</f>
        <v>3</v>
      </c>
      <c r="K125" s="68"/>
      <c r="L125" s="69"/>
      <c r="M125" s="67">
        <f>SUM(IF(H125=3,4),IF(H125=2,3),IF(H125=1,2),IF(H125=0,1))</f>
        <v>2</v>
      </c>
    </row>
    <row r="126" spans="1:14" ht="16.2" thickBot="1" x14ac:dyDescent="0.35">
      <c r="A126" s="64">
        <v>4</v>
      </c>
      <c r="B126" s="57" t="s">
        <v>105</v>
      </c>
      <c r="C126" s="66">
        <f>H131</f>
        <v>0</v>
      </c>
      <c r="D126" s="66">
        <f>H137</f>
        <v>0</v>
      </c>
      <c r="E126" s="66">
        <f>H139</f>
        <v>0</v>
      </c>
      <c r="F126" s="70"/>
      <c r="G126" s="71">
        <f>SUM(IF(C126=3,1,0),IF(D126=3,1,0),IF(E126=3,1,0))</f>
        <v>0</v>
      </c>
      <c r="H126" s="71">
        <f>SUM(IF(C126&lt;3,1,0),IF(D126&lt;3,1,0),IF(E126&lt;3,1,0))</f>
        <v>3</v>
      </c>
      <c r="I126" s="72">
        <f>SUM(C126,D126,E126)</f>
        <v>0</v>
      </c>
      <c r="J126" s="72">
        <f>SUM(F123,F124,F125)</f>
        <v>9</v>
      </c>
      <c r="K126" s="72"/>
      <c r="L126" s="73"/>
      <c r="M126" s="74">
        <f>SUM(IF(H126=3,4),IF(H126=2,3),IF(H126=1,2),IF(H126=0,1))</f>
        <v>4</v>
      </c>
    </row>
    <row r="129" spans="1:15" ht="16.2" thickBot="1" x14ac:dyDescent="0.35">
      <c r="A129" s="75"/>
      <c r="C129" s="75"/>
      <c r="D129" s="75" t="s">
        <v>106</v>
      </c>
    </row>
    <row r="130" spans="1:15" ht="16.8" thickTop="1" thickBot="1" x14ac:dyDescent="0.35">
      <c r="A130" s="76" t="s">
        <v>11</v>
      </c>
      <c r="B130" s="77">
        <v>1</v>
      </c>
      <c r="C130" s="78">
        <v>11</v>
      </c>
      <c r="D130" s="79">
        <v>11</v>
      </c>
      <c r="E130" s="80">
        <v>11</v>
      </c>
      <c r="F130" s="80"/>
      <c r="G130" s="81"/>
      <c r="H130" s="82">
        <f>SUM(IF(C130&gt;C131,1,0),IF(D130&gt;D131,1,0),IF(E130&gt;E131,1,0),IF(F130&gt;F131,1,0),IF(G130&gt;G131,1,0))</f>
        <v>3</v>
      </c>
      <c r="L130" s="83" t="s">
        <v>12</v>
      </c>
      <c r="M130" s="84" t="s">
        <v>13</v>
      </c>
    </row>
    <row r="131" spans="1:15" ht="16.2" thickBot="1" x14ac:dyDescent="0.35">
      <c r="A131" s="85">
        <v>3</v>
      </c>
      <c r="B131" s="86">
        <v>4</v>
      </c>
      <c r="C131" s="87">
        <v>3</v>
      </c>
      <c r="D131" s="88">
        <v>8</v>
      </c>
      <c r="E131" s="88">
        <v>3</v>
      </c>
      <c r="F131" s="88"/>
      <c r="G131" s="89"/>
      <c r="H131" s="90">
        <f>SUM(IF(C131&gt;C130,1,0),IF(D131&gt;D130,1,0),IF(E131&gt;E130,1,0),IF(F131&gt;F130,1,0),IF(G131&gt;G130,1,0))</f>
        <v>0</v>
      </c>
      <c r="L131" s="43" t="s">
        <v>14</v>
      </c>
      <c r="M131" s="35" t="str">
        <f>_xlfn.XLOOKUP(O131,M123:M126,B123:B126)</f>
        <v>Caleb Jiang</v>
      </c>
      <c r="O131">
        <v>1</v>
      </c>
    </row>
    <row r="132" spans="1:15" ht="16.2" thickTop="1" x14ac:dyDescent="0.3">
      <c r="A132" s="91" t="s">
        <v>42</v>
      </c>
      <c r="B132" s="92">
        <v>2</v>
      </c>
      <c r="C132" s="93">
        <v>10</v>
      </c>
      <c r="D132" s="94">
        <v>9</v>
      </c>
      <c r="E132" s="94">
        <v>13</v>
      </c>
      <c r="F132" s="94"/>
      <c r="G132" s="95"/>
      <c r="H132" s="96">
        <f>SUM(IF(C132&gt;C133,1,0),IF(D132&gt;D133,1,0),IF(E132&gt;E133,1,0),IF(F132&gt;F133,1,0),IF(G132&gt;G133,1,0))</f>
        <v>0</v>
      </c>
      <c r="L132" s="42" t="s">
        <v>15</v>
      </c>
      <c r="M132" s="24" t="str">
        <f>_xlfn.XLOOKUP(O132,M123:M126,B123:B126)</f>
        <v>Tobias Gal</v>
      </c>
      <c r="O132">
        <v>2</v>
      </c>
    </row>
    <row r="133" spans="1:15" ht="16.2" thickBot="1" x14ac:dyDescent="0.35">
      <c r="A133" s="97">
        <v>1</v>
      </c>
      <c r="B133" s="98">
        <v>3</v>
      </c>
      <c r="C133" s="99">
        <v>12</v>
      </c>
      <c r="D133" s="100">
        <v>11</v>
      </c>
      <c r="E133" s="100">
        <v>15</v>
      </c>
      <c r="F133" s="100"/>
      <c r="G133" s="101"/>
      <c r="H133" s="102">
        <f>SUM(IF(C133&gt;C132,1,0),IF(D133&gt;D132,1,0),IF(E133&gt;E132,1,0),IF(F133&gt;F132,1,0),IF(G133&gt;G132,1,0))</f>
        <v>3</v>
      </c>
      <c r="L133" s="42" t="s">
        <v>16</v>
      </c>
      <c r="M133" s="42" t="str">
        <f>_xlfn.XLOOKUP(O133,M123:M126,B123:B126)</f>
        <v>Deon Binu</v>
      </c>
      <c r="O133">
        <v>3</v>
      </c>
    </row>
    <row r="134" spans="1:15" ht="16.8" thickTop="1" thickBot="1" x14ac:dyDescent="0.35">
      <c r="A134" s="91" t="s">
        <v>42</v>
      </c>
      <c r="B134" s="92">
        <v>1</v>
      </c>
      <c r="C134" s="93">
        <v>11</v>
      </c>
      <c r="D134" s="103">
        <v>11</v>
      </c>
      <c r="E134" s="103">
        <v>11</v>
      </c>
      <c r="F134" s="103"/>
      <c r="G134" s="104"/>
      <c r="H134" s="96">
        <f>SUM(IF(C134&gt;C135,1,0),IF(D134&gt;D135,1,0),IF(E134&gt;E135,1,0),IF(F134&gt;F135,1,0),IF(G134&gt;G135,1,0))</f>
        <v>3</v>
      </c>
      <c r="L134" s="26" t="s">
        <v>43</v>
      </c>
      <c r="M134" s="46" t="str">
        <f>_xlfn.XLOOKUP(O134,M123:M126,B123:B126)</f>
        <v>Gabriel Borucki</v>
      </c>
      <c r="O134">
        <v>4</v>
      </c>
    </row>
    <row r="135" spans="1:15" ht="16.2" thickBot="1" x14ac:dyDescent="0.35">
      <c r="A135" s="97">
        <v>4</v>
      </c>
      <c r="B135" s="98">
        <v>3</v>
      </c>
      <c r="C135" s="99">
        <v>5</v>
      </c>
      <c r="D135" s="100">
        <v>8</v>
      </c>
      <c r="E135" s="100">
        <v>8</v>
      </c>
      <c r="F135" s="100"/>
      <c r="G135" s="105"/>
      <c r="H135" s="102">
        <f>SUM(IF(C135&gt;C134,1,0),IF(D135&gt;D134,1,0),IF(E135&gt;E134,1,0),IF(F135&gt;F134,1,0),IF(G135&gt;G134,1,0))</f>
        <v>0</v>
      </c>
    </row>
    <row r="136" spans="1:15" ht="16.2" thickTop="1" x14ac:dyDescent="0.3">
      <c r="A136" s="91" t="s">
        <v>42</v>
      </c>
      <c r="B136" s="92">
        <v>2</v>
      </c>
      <c r="C136" s="106">
        <v>11</v>
      </c>
      <c r="D136" s="103">
        <v>12</v>
      </c>
      <c r="E136" s="103">
        <v>11</v>
      </c>
      <c r="F136" s="103"/>
      <c r="G136" s="104"/>
      <c r="H136" s="96">
        <f>SUM(IF(C136&gt;C137,1,0),IF(D136&gt;D137,1,0),IF(E136&gt;E137,1,0),IF(F136&gt;F137,1,0),IF(G136&gt;G137,1,0))</f>
        <v>3</v>
      </c>
    </row>
    <row r="137" spans="1:15" ht="16.2" thickBot="1" x14ac:dyDescent="0.35">
      <c r="A137" s="97">
        <v>3</v>
      </c>
      <c r="B137" s="98">
        <v>4</v>
      </c>
      <c r="C137" s="99">
        <v>7</v>
      </c>
      <c r="D137" s="100">
        <v>10</v>
      </c>
      <c r="E137" s="100">
        <v>1</v>
      </c>
      <c r="F137" s="100"/>
      <c r="G137" s="105"/>
      <c r="H137" s="102">
        <f>SUM(IF(C137&gt;C136,1,0),IF(D137&gt;D136,1,0),IF(E137&gt;E136,1,0),IF(F137&gt;F136,1,0),IF(G137&gt;G136,1,0))</f>
        <v>0</v>
      </c>
    </row>
    <row r="138" spans="1:15" ht="16.2" thickTop="1" x14ac:dyDescent="0.3">
      <c r="A138" s="91" t="s">
        <v>42</v>
      </c>
      <c r="B138" s="107">
        <v>3</v>
      </c>
      <c r="C138" s="106">
        <v>11</v>
      </c>
      <c r="D138" s="103">
        <v>11</v>
      </c>
      <c r="E138" s="103">
        <v>11</v>
      </c>
      <c r="F138" s="103"/>
      <c r="G138" s="104"/>
      <c r="H138" s="108">
        <f>SUM(IF(C138&gt;C139,1,0),IF(D138&gt;D139,1,0),IF(E138&gt;E139,1,0),IF(F138&gt;F139,1,0),IF(G138&gt;G139,1,0))</f>
        <v>3</v>
      </c>
    </row>
    <row r="139" spans="1:15" ht="16.2" thickBot="1" x14ac:dyDescent="0.35">
      <c r="A139" s="97">
        <v>2</v>
      </c>
      <c r="B139" s="98">
        <v>4</v>
      </c>
      <c r="C139" s="99">
        <v>9</v>
      </c>
      <c r="D139" s="100">
        <v>6</v>
      </c>
      <c r="E139" s="100">
        <v>7</v>
      </c>
      <c r="F139" s="100"/>
      <c r="G139" s="105"/>
      <c r="H139" s="90">
        <f>SUM(IF(C139&gt;C138,1,0),IF(D139&gt;D138,1,0),IF(E139&gt;E138,1,0),IF(F139&gt;F138,1,0),IF(G139&gt;G138,1,0))</f>
        <v>0</v>
      </c>
    </row>
    <row r="140" spans="1:15" ht="16.2" thickTop="1" x14ac:dyDescent="0.3">
      <c r="A140" s="91" t="s">
        <v>42</v>
      </c>
      <c r="B140" s="107">
        <v>1</v>
      </c>
      <c r="C140" s="106">
        <v>11</v>
      </c>
      <c r="D140" s="103">
        <v>11</v>
      </c>
      <c r="E140" s="103">
        <v>11</v>
      </c>
      <c r="F140" s="103"/>
      <c r="G140" s="104"/>
      <c r="H140" s="96">
        <f>SUM(IF(C140&gt;C141,1,0),IF(D140&gt;D141,1,0),IF(E140&gt;E141,1,0),IF(F140&gt;F141,1,0),IF(G140&gt;G141,1,0))</f>
        <v>3</v>
      </c>
    </row>
    <row r="141" spans="1:15" ht="16.2" thickBot="1" x14ac:dyDescent="0.35">
      <c r="A141" s="109">
        <v>4</v>
      </c>
      <c r="B141" s="110">
        <v>2</v>
      </c>
      <c r="C141" s="111">
        <v>4</v>
      </c>
      <c r="D141" s="112">
        <v>7</v>
      </c>
      <c r="E141" s="112">
        <v>7</v>
      </c>
      <c r="F141" s="112"/>
      <c r="H141" s="113">
        <f>SUM(IF(C141&gt;C140,1,0),IF(D141&gt;D140,1,0),IF(E141&gt;E140,1,0),IF(F141&gt;F140,1,0),IF(G141&gt;G140,1,0))</f>
        <v>0</v>
      </c>
    </row>
    <row r="142" spans="1:15" ht="16.2" thickTop="1" x14ac:dyDescent="0.3">
      <c r="A142" s="114"/>
      <c r="B142" s="114"/>
      <c r="C142" s="115"/>
      <c r="D142" s="115"/>
      <c r="E142" s="115"/>
      <c r="F142" s="115"/>
      <c r="G142" s="115"/>
      <c r="H142" s="115"/>
    </row>
    <row r="143" spans="1:15" x14ac:dyDescent="0.3">
      <c r="A143" s="116"/>
      <c r="B143" s="116"/>
    </row>
    <row r="144" spans="1:15" x14ac:dyDescent="0.3">
      <c r="A144" s="116"/>
      <c r="B144" s="116"/>
    </row>
  </sheetData>
  <mergeCells count="109">
    <mergeCell ref="P78:Q78"/>
    <mergeCell ref="AF3:AG4"/>
    <mergeCell ref="P53:Q53"/>
    <mergeCell ref="P76:Q76"/>
    <mergeCell ref="R76:U76"/>
    <mergeCell ref="V76:AA76"/>
    <mergeCell ref="P77:Q77"/>
    <mergeCell ref="R77:U77"/>
    <mergeCell ref="V77:W77"/>
    <mergeCell ref="X77:Y77"/>
    <mergeCell ref="Z77:AA77"/>
    <mergeCell ref="P28:Q28"/>
    <mergeCell ref="P51:Q51"/>
    <mergeCell ref="R51:U51"/>
    <mergeCell ref="V51:AA51"/>
    <mergeCell ref="P52:Q52"/>
    <mergeCell ref="R52:U52"/>
    <mergeCell ref="V52:W52"/>
    <mergeCell ref="X52:Y52"/>
    <mergeCell ref="Z52:AA52"/>
    <mergeCell ref="P26:Q26"/>
    <mergeCell ref="R26:U26"/>
    <mergeCell ref="V26:AA26"/>
    <mergeCell ref="P27:Q27"/>
    <mergeCell ref="R27:U27"/>
    <mergeCell ref="V27:W27"/>
    <mergeCell ref="X27:Y27"/>
    <mergeCell ref="Z27:AA27"/>
    <mergeCell ref="R1:U1"/>
    <mergeCell ref="V1:AA1"/>
    <mergeCell ref="R2:U2"/>
    <mergeCell ref="V2:W2"/>
    <mergeCell ref="X2:Y2"/>
    <mergeCell ref="Z2:AA2"/>
    <mergeCell ref="A122:B122"/>
    <mergeCell ref="P1:Q1"/>
    <mergeCell ref="P2:Q2"/>
    <mergeCell ref="P3:Q3"/>
    <mergeCell ref="A105:B105"/>
    <mergeCell ref="A120:B120"/>
    <mergeCell ref="C120:F120"/>
    <mergeCell ref="G120:L120"/>
    <mergeCell ref="A121:B121"/>
    <mergeCell ref="C121:F121"/>
    <mergeCell ref="G121:H121"/>
    <mergeCell ref="I121:J121"/>
    <mergeCell ref="K121:L121"/>
    <mergeCell ref="A88:B88"/>
    <mergeCell ref="A103:B103"/>
    <mergeCell ref="C103:E103"/>
    <mergeCell ref="F103:K103"/>
    <mergeCell ref="A104:B104"/>
    <mergeCell ref="C104:E104"/>
    <mergeCell ref="F104:G104"/>
    <mergeCell ref="H104:I104"/>
    <mergeCell ref="J104:K104"/>
    <mergeCell ref="A71:B71"/>
    <mergeCell ref="A86:B86"/>
    <mergeCell ref="A87:B87"/>
    <mergeCell ref="C87:E87"/>
    <mergeCell ref="F87:G87"/>
    <mergeCell ref="H87:I87"/>
    <mergeCell ref="J87:K87"/>
    <mergeCell ref="A54:B54"/>
    <mergeCell ref="A69:B69"/>
    <mergeCell ref="C69:E69"/>
    <mergeCell ref="F69:K69"/>
    <mergeCell ref="A70:B70"/>
    <mergeCell ref="C70:E70"/>
    <mergeCell ref="F70:G70"/>
    <mergeCell ref="H70:I70"/>
    <mergeCell ref="J70:K70"/>
    <mergeCell ref="A52:B52"/>
    <mergeCell ref="C52:E52"/>
    <mergeCell ref="F52:K52"/>
    <mergeCell ref="A53:B53"/>
    <mergeCell ref="C53:E53"/>
    <mergeCell ref="F53:G53"/>
    <mergeCell ref="H53:I53"/>
    <mergeCell ref="J53:K53"/>
    <mergeCell ref="C86:E86"/>
    <mergeCell ref="F86:K86"/>
    <mergeCell ref="A35:B35"/>
    <mergeCell ref="C35:E35"/>
    <mergeCell ref="F35:K35"/>
    <mergeCell ref="A36:B36"/>
    <mergeCell ref="C36:E36"/>
    <mergeCell ref="F36:G36"/>
    <mergeCell ref="H36:I36"/>
    <mergeCell ref="J36:K36"/>
    <mergeCell ref="A37:B37"/>
    <mergeCell ref="A18:B18"/>
    <mergeCell ref="C18:E18"/>
    <mergeCell ref="F18:K18"/>
    <mergeCell ref="A19:B19"/>
    <mergeCell ref="C19:E19"/>
    <mergeCell ref="F19:G19"/>
    <mergeCell ref="H19:I19"/>
    <mergeCell ref="J19:K19"/>
    <mergeCell ref="A20:B20"/>
    <mergeCell ref="A1:B1"/>
    <mergeCell ref="C1:E1"/>
    <mergeCell ref="F1:K1"/>
    <mergeCell ref="A2:B2"/>
    <mergeCell ref="C2:E2"/>
    <mergeCell ref="F2:G2"/>
    <mergeCell ref="H2:I2"/>
    <mergeCell ref="J2:K2"/>
    <mergeCell ref="A3:B3"/>
  </mergeCells>
  <hyperlinks>
    <hyperlink ref="AF3:AG4" location="Contents!A1" display="Contents " xr:uid="{27BA69F5-B84E-9E4D-B4A1-AEE2668E5C1E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28778-EF0E-674C-B415-5F5CADC1C6C3}">
  <sheetPr>
    <tabColor rgb="FFFF0000"/>
  </sheetPr>
  <dimension ref="A2:R24"/>
  <sheetViews>
    <sheetView workbookViewId="0">
      <selection activeCell="O18" sqref="O18"/>
    </sheetView>
  </sheetViews>
  <sheetFormatPr defaultColWidth="11.19921875" defaultRowHeight="15.6" x14ac:dyDescent="0.3"/>
  <cols>
    <col min="1" max="1" width="14.296875" customWidth="1"/>
    <col min="9" max="9" width="0" hidden="1" customWidth="1"/>
  </cols>
  <sheetData>
    <row r="2" spans="1:18" ht="16.2" thickBot="1" x14ac:dyDescent="0.35"/>
    <row r="3" spans="1:18" ht="16.2" thickBot="1" x14ac:dyDescent="0.35">
      <c r="A3" s="119" t="s">
        <v>121</v>
      </c>
      <c r="B3" s="120">
        <v>1</v>
      </c>
      <c r="C3" s="121">
        <v>2</v>
      </c>
      <c r="D3" s="121">
        <v>3</v>
      </c>
      <c r="E3" s="122">
        <v>4</v>
      </c>
      <c r="F3" s="119">
        <v>5</v>
      </c>
      <c r="G3" s="83" t="s">
        <v>122</v>
      </c>
      <c r="H3" s="123"/>
      <c r="L3" s="119" t="s">
        <v>123</v>
      </c>
      <c r="M3" s="120">
        <v>1</v>
      </c>
      <c r="N3" s="121">
        <v>2</v>
      </c>
      <c r="O3" s="121">
        <v>3</v>
      </c>
      <c r="P3" s="122">
        <v>4</v>
      </c>
      <c r="Q3" s="119">
        <v>5</v>
      </c>
      <c r="R3" s="83" t="s">
        <v>122</v>
      </c>
    </row>
    <row r="4" spans="1:18" ht="16.2" thickBot="1" x14ac:dyDescent="0.35">
      <c r="A4" s="124" t="str">
        <f>'13BKO'!B9</f>
        <v>Karsten Close</v>
      </c>
      <c r="B4" s="125">
        <v>11</v>
      </c>
      <c r="C4" s="126">
        <v>11</v>
      </c>
      <c r="D4" s="126">
        <v>11</v>
      </c>
      <c r="E4" s="126"/>
      <c r="F4" s="127"/>
      <c r="G4" s="128">
        <f>SUM(IF(B4&gt;B5,1,0),IF(C4&gt;C5,1,0),IF(D4&gt;D5,1,0),IF(E4&gt;E5,1,0),IF(F4&gt;F5,1,0))</f>
        <v>3</v>
      </c>
      <c r="H4" s="123"/>
      <c r="L4" s="124" t="str">
        <f>F6</f>
        <v>Karsten Close</v>
      </c>
      <c r="M4" s="125">
        <v>11</v>
      </c>
      <c r="N4" s="126">
        <v>11</v>
      </c>
      <c r="O4" s="126">
        <v>11</v>
      </c>
      <c r="P4" s="126"/>
      <c r="Q4" s="127"/>
      <c r="R4" s="128">
        <f>SUM(IF(M4&gt;M5,1,0),IF(N4&gt;N5,1,0),IF(O4&gt;O5,1,0),IF(P4&gt;P5,1,0),IF(Q4&gt;Q5,1,0))</f>
        <v>3</v>
      </c>
    </row>
    <row r="5" spans="1:18" ht="16.8" thickTop="1" thickBot="1" x14ac:dyDescent="0.35">
      <c r="A5" s="129" t="str">
        <f>'13BKO'!B15</f>
        <v>Peter Cao</v>
      </c>
      <c r="B5" s="130">
        <v>7</v>
      </c>
      <c r="C5" s="131">
        <v>2</v>
      </c>
      <c r="D5" s="131">
        <v>6</v>
      </c>
      <c r="E5" s="131"/>
      <c r="F5" s="132"/>
      <c r="G5" s="26">
        <f>SUM(IF(B5&gt;B4,1,0),IF(C5&gt;C4,1,0),IF(D5&gt;D4,1,0),IF(E5&gt;E4,1,0),IF(F5&gt;F4,1,0))</f>
        <v>0</v>
      </c>
      <c r="H5" s="123"/>
      <c r="I5">
        <v>3</v>
      </c>
      <c r="L5" s="129" t="str">
        <f>F12</f>
        <v>Erdem Mehmed</v>
      </c>
      <c r="M5" s="130">
        <v>7</v>
      </c>
      <c r="N5" s="131">
        <v>1</v>
      </c>
      <c r="O5" s="131">
        <v>6</v>
      </c>
      <c r="P5" s="131"/>
      <c r="Q5" s="132"/>
      <c r="R5" s="26">
        <f>SUM(IF(M5&gt;M4,1,0),IF(N5&gt;N4,1,0),IF(O5&gt;O4,1,0),IF(P5&gt;P4,1,0),IF(Q5&gt;Q4,1,0))</f>
        <v>0</v>
      </c>
    </row>
    <row r="6" spans="1:18" ht="16.2" thickBot="1" x14ac:dyDescent="0.35">
      <c r="A6" s="237"/>
      <c r="B6" s="237"/>
      <c r="C6" s="237"/>
      <c r="D6" s="238"/>
      <c r="E6" s="133" t="s">
        <v>124</v>
      </c>
      <c r="F6" s="239" t="str">
        <f>_xlfn.XLOOKUP(I5,G4:G5,A4:A5)</f>
        <v>Karsten Close</v>
      </c>
      <c r="G6" s="240"/>
      <c r="H6" s="123"/>
      <c r="L6" s="237"/>
      <c r="M6" s="237"/>
      <c r="N6" s="237"/>
      <c r="O6" s="238"/>
      <c r="P6" s="133" t="s">
        <v>124</v>
      </c>
      <c r="Q6" s="239" t="str">
        <f>_xlfn.XLOOKUP(I5,R4:R5,L4:L5,)</f>
        <v>Karsten Close</v>
      </c>
      <c r="R6" s="240"/>
    </row>
    <row r="8" spans="1:18" ht="16.2" thickBot="1" x14ac:dyDescent="0.35"/>
    <row r="9" spans="1:18" ht="16.2" thickBot="1" x14ac:dyDescent="0.35">
      <c r="A9" s="119" t="s">
        <v>125</v>
      </c>
      <c r="B9" s="120">
        <v>1</v>
      </c>
      <c r="C9" s="121">
        <v>2</v>
      </c>
      <c r="D9" s="121">
        <v>3</v>
      </c>
      <c r="E9" s="121">
        <v>4</v>
      </c>
      <c r="F9" s="119">
        <v>5</v>
      </c>
      <c r="G9" s="83" t="s">
        <v>122</v>
      </c>
      <c r="L9" s="119" t="s">
        <v>126</v>
      </c>
      <c r="M9" s="120">
        <v>1</v>
      </c>
      <c r="N9" s="121">
        <v>2</v>
      </c>
      <c r="O9" s="121">
        <v>3</v>
      </c>
      <c r="P9" s="122">
        <v>4</v>
      </c>
      <c r="Q9" s="119">
        <v>5</v>
      </c>
      <c r="R9" s="83" t="s">
        <v>122</v>
      </c>
    </row>
    <row r="10" spans="1:18" ht="16.2" thickBot="1" x14ac:dyDescent="0.35">
      <c r="A10" s="127" t="str">
        <f>'13BKO'!B20</f>
        <v>Erdem Mehmed</v>
      </c>
      <c r="B10" s="134">
        <v>11</v>
      </c>
      <c r="C10" s="126">
        <v>11</v>
      </c>
      <c r="D10" s="126">
        <v>11</v>
      </c>
      <c r="E10" s="126"/>
      <c r="F10" s="124"/>
      <c r="G10" s="135">
        <f>SUM(IF(B10&gt;B11,1,0),IF(C10&gt;C11,1,0),IF(D10&gt;D11,1,0),IF(E10&gt;E11,1,0),IF(F10&gt;F11,1,0))</f>
        <v>3</v>
      </c>
      <c r="L10" s="124" t="str">
        <f>F18</f>
        <v>Caleb Jiang</v>
      </c>
      <c r="M10" s="125">
        <v>14</v>
      </c>
      <c r="N10" s="126">
        <v>11</v>
      </c>
      <c r="O10" s="126">
        <v>5</v>
      </c>
      <c r="P10" s="126">
        <v>11</v>
      </c>
      <c r="Q10" s="127"/>
      <c r="R10" s="128">
        <f>SUM(IF(M10&gt;M11,1,0),IF(N10&gt;N11,1,0),IF(O10&gt;O11,1,0),IF(P10&gt;P11,1,0),IF(Q10&gt;Q11,1,0))</f>
        <v>3</v>
      </c>
    </row>
    <row r="11" spans="1:18" ht="16.8" thickTop="1" thickBot="1" x14ac:dyDescent="0.35">
      <c r="A11" s="129" t="str">
        <f>'13BKO'!B26</f>
        <v>Haoyun Gong</v>
      </c>
      <c r="B11" s="130">
        <v>5</v>
      </c>
      <c r="C11" s="131">
        <v>9</v>
      </c>
      <c r="D11" s="131">
        <v>5</v>
      </c>
      <c r="E11" s="131"/>
      <c r="F11" s="136"/>
      <c r="G11" s="24">
        <f>SUM(IF(B11&gt;B10,1,0),IF(C11&gt;C10,1,0),IF(D11&gt;D10,1,0),IF(E11&gt;E10,1,0),IF(F11&gt;F10,1,0))</f>
        <v>0</v>
      </c>
      <c r="L11" s="129" t="str">
        <f>F24</f>
        <v>Adam Hedderly</v>
      </c>
      <c r="M11" s="130">
        <v>12</v>
      </c>
      <c r="N11" s="131">
        <v>6</v>
      </c>
      <c r="O11" s="131">
        <v>11</v>
      </c>
      <c r="P11" s="131">
        <v>7</v>
      </c>
      <c r="Q11" s="132"/>
      <c r="R11" s="26">
        <f>SUM(IF(M11&gt;M10,1,0),IF(N11&gt;N10,1,0),IF(O11&gt;O10,1,0),IF(P11&gt;P10,1,0),IF(Q11&gt;Q10,1,0))</f>
        <v>1</v>
      </c>
    </row>
    <row r="12" spans="1:18" ht="16.2" thickBot="1" x14ac:dyDescent="0.35">
      <c r="A12" s="237"/>
      <c r="B12" s="237"/>
      <c r="C12" s="237"/>
      <c r="D12" s="238"/>
      <c r="E12" s="133" t="s">
        <v>124</v>
      </c>
      <c r="F12" s="241" t="str">
        <f>_xlfn.XLOOKUP(I5,G10:G11,A10:A11)</f>
        <v>Erdem Mehmed</v>
      </c>
      <c r="G12" s="242"/>
      <c r="L12" s="237"/>
      <c r="M12" s="237"/>
      <c r="N12" s="237"/>
      <c r="O12" s="238"/>
      <c r="P12" s="133" t="s">
        <v>124</v>
      </c>
      <c r="Q12" s="239" t="str">
        <f>_xlfn.XLOOKUP(I5,R10:R11,L10:L11)</f>
        <v>Caleb Jiang</v>
      </c>
      <c r="R12" s="240"/>
    </row>
    <row r="14" spans="1:18" ht="16.2" thickBot="1" x14ac:dyDescent="0.35">
      <c r="G14" s="15"/>
    </row>
    <row r="15" spans="1:18" ht="16.2" thickBot="1" x14ac:dyDescent="0.35">
      <c r="A15" s="119" t="s">
        <v>127</v>
      </c>
      <c r="B15" s="120">
        <v>1</v>
      </c>
      <c r="C15" s="121">
        <v>2</v>
      </c>
      <c r="D15" s="121">
        <v>3</v>
      </c>
      <c r="E15" s="121">
        <v>4</v>
      </c>
      <c r="F15" s="119">
        <v>5</v>
      </c>
      <c r="G15" s="25" t="s">
        <v>122</v>
      </c>
    </row>
    <row r="16" spans="1:18" ht="16.2" thickBot="1" x14ac:dyDescent="0.35">
      <c r="A16" s="124" t="str">
        <f>'13BKO'!B31</f>
        <v>Andrew Low</v>
      </c>
      <c r="B16" s="125">
        <v>5</v>
      </c>
      <c r="C16" s="126">
        <v>9</v>
      </c>
      <c r="D16" s="126">
        <v>6</v>
      </c>
      <c r="E16" s="126"/>
      <c r="F16" s="124"/>
      <c r="G16" s="135">
        <f>SUM(IF(B16&gt;B17,1,0),IF(C16&gt;C17,1,0),IF(D16&gt;D17,1,0),IF(E16&gt;E17,1,0),IF(F16&gt;F17,1,0))</f>
        <v>0</v>
      </c>
      <c r="L16" s="119" t="s">
        <v>128</v>
      </c>
      <c r="M16" s="120">
        <v>1</v>
      </c>
      <c r="N16" s="121">
        <v>2</v>
      </c>
      <c r="O16" s="121">
        <v>3</v>
      </c>
      <c r="P16" s="122">
        <v>4</v>
      </c>
      <c r="Q16" s="119">
        <v>5</v>
      </c>
      <c r="R16" s="83" t="s">
        <v>122</v>
      </c>
    </row>
    <row r="17" spans="1:18" ht="16.8" thickTop="1" thickBot="1" x14ac:dyDescent="0.35">
      <c r="A17" s="137" t="str">
        <f>'13BKO'!B37</f>
        <v>Caleb Jiang</v>
      </c>
      <c r="B17" s="138">
        <v>11</v>
      </c>
      <c r="C17" s="131">
        <v>11</v>
      </c>
      <c r="D17" s="131">
        <v>11</v>
      </c>
      <c r="E17" s="131"/>
      <c r="F17" s="136"/>
      <c r="G17" s="24">
        <f>SUM(IF(B17&gt;B16,1,0),IF(C17&gt;C16,1,0),IF(D17&gt;D16,1,0),IF(E17&gt;E16,1,0),IF(F17&gt;F16,1,0))</f>
        <v>3</v>
      </c>
      <c r="L17" s="124" t="str">
        <f>Q6</f>
        <v>Karsten Close</v>
      </c>
      <c r="M17" s="125">
        <v>11</v>
      </c>
      <c r="N17" s="126">
        <v>11</v>
      </c>
      <c r="O17" s="126">
        <v>11</v>
      </c>
      <c r="P17" s="126"/>
      <c r="Q17" s="127"/>
      <c r="R17" s="128">
        <f>SUM(IF(M17&gt;M18,1,0),IF(N17&gt;N18,1,0),IF(O17&gt;O18,1,0),IF(P17&gt;P18,1,0),IF(Q17&gt;Q18,1,0))</f>
        <v>3</v>
      </c>
    </row>
    <row r="18" spans="1:18" ht="16.2" thickBot="1" x14ac:dyDescent="0.35">
      <c r="A18" s="237"/>
      <c r="B18" s="237"/>
      <c r="C18" s="237"/>
      <c r="D18" s="238"/>
      <c r="E18" s="133" t="s">
        <v>124</v>
      </c>
      <c r="F18" s="241" t="str">
        <f>_xlfn.XLOOKUP(I5,G16:G17,A16:A17)</f>
        <v>Caleb Jiang</v>
      </c>
      <c r="G18" s="242"/>
      <c r="L18" s="129" t="str">
        <f>Q12</f>
        <v>Caleb Jiang</v>
      </c>
      <c r="M18" s="130">
        <v>6</v>
      </c>
      <c r="N18" s="131">
        <v>9</v>
      </c>
      <c r="O18" s="131">
        <v>3</v>
      </c>
      <c r="P18" s="131"/>
      <c r="Q18" s="132"/>
      <c r="R18" s="26">
        <f>SUM(IF(M18&gt;M17,1,0),IF(N18&gt;N17,1,0),IF(O18&gt;O17,1,0),IF(P18&gt;P17,1,0),IF(Q18&gt;Q17,1,0))</f>
        <v>0</v>
      </c>
    </row>
    <row r="19" spans="1:18" ht="16.2" thickBot="1" x14ac:dyDescent="0.35">
      <c r="L19" s="237"/>
      <c r="M19" s="237"/>
      <c r="N19" s="237"/>
      <c r="O19" s="238"/>
      <c r="P19" s="133" t="s">
        <v>124</v>
      </c>
      <c r="Q19" s="239" t="str">
        <f>_xlfn.XLOOKUP(I5,R17:R18,L17:L18)</f>
        <v>Karsten Close</v>
      </c>
      <c r="R19" s="240"/>
    </row>
    <row r="20" spans="1:18" ht="16.2" thickBot="1" x14ac:dyDescent="0.35"/>
    <row r="21" spans="1:18" ht="16.2" thickBot="1" x14ac:dyDescent="0.35">
      <c r="A21" s="119" t="s">
        <v>129</v>
      </c>
      <c r="B21" s="120">
        <v>1</v>
      </c>
      <c r="C21" s="121">
        <v>2</v>
      </c>
      <c r="D21" s="121">
        <v>3</v>
      </c>
      <c r="E21" s="121">
        <v>4</v>
      </c>
      <c r="F21" s="119">
        <v>5</v>
      </c>
      <c r="G21" s="83" t="s">
        <v>122</v>
      </c>
      <c r="M21" s="243" t="s">
        <v>264</v>
      </c>
      <c r="N21" s="243"/>
    </row>
    <row r="22" spans="1:18" ht="16.2" thickBot="1" x14ac:dyDescent="0.35">
      <c r="A22" s="124" t="str">
        <f>'13BKO'!B42</f>
        <v>He ming Duan</v>
      </c>
      <c r="B22" s="125">
        <v>13</v>
      </c>
      <c r="C22" s="126">
        <v>13</v>
      </c>
      <c r="D22" s="126">
        <v>8</v>
      </c>
      <c r="E22" s="126">
        <v>6</v>
      </c>
      <c r="F22" s="124">
        <v>5</v>
      </c>
      <c r="G22" s="135">
        <f>SUM(IF(B22&gt;B23,1,0),IF(C22&gt;C23,1,0),IF(D22&gt;D23,1,0),IF(E22&gt;E23,1,0),IF(F22&gt;F23,1,0))</f>
        <v>2</v>
      </c>
      <c r="M22" s="243"/>
      <c r="N22" s="243"/>
    </row>
    <row r="23" spans="1:18" ht="16.8" thickTop="1" thickBot="1" x14ac:dyDescent="0.35">
      <c r="A23" s="137" t="str">
        <f>'13BKO'!B48</f>
        <v>Adam Hedderly</v>
      </c>
      <c r="B23" s="138">
        <v>11</v>
      </c>
      <c r="C23" s="131">
        <v>11</v>
      </c>
      <c r="D23" s="131">
        <v>11</v>
      </c>
      <c r="E23" s="131">
        <v>11</v>
      </c>
      <c r="F23" s="132">
        <v>11</v>
      </c>
      <c r="G23" s="24">
        <f>SUM(IF(B23&gt;B22,1,0),IF(C23&gt;C22,1,0),IF(D23&gt;D22,1,0),IF(E23&gt;E22,1,0),IF(F23&gt;F22,1,0))</f>
        <v>3</v>
      </c>
    </row>
    <row r="24" spans="1:18" ht="16.2" thickBot="1" x14ac:dyDescent="0.35">
      <c r="A24" s="237"/>
      <c r="B24" s="237"/>
      <c r="C24" s="237"/>
      <c r="D24" s="238"/>
      <c r="E24" s="133" t="s">
        <v>124</v>
      </c>
      <c r="F24" s="241" t="str">
        <f>_xlfn.XLOOKUP(I5,G22:G23,A22:A23)</f>
        <v>Adam Hedderly</v>
      </c>
      <c r="G24" s="242"/>
    </row>
  </sheetData>
  <mergeCells count="15">
    <mergeCell ref="A18:D18"/>
    <mergeCell ref="F18:G18"/>
    <mergeCell ref="L19:O19"/>
    <mergeCell ref="Q19:R19"/>
    <mergeCell ref="A24:D24"/>
    <mergeCell ref="F24:G24"/>
    <mergeCell ref="M21:N22"/>
    <mergeCell ref="A6:D6"/>
    <mergeCell ref="F6:G6"/>
    <mergeCell ref="L6:O6"/>
    <mergeCell ref="Q6:R6"/>
    <mergeCell ref="A12:D12"/>
    <mergeCell ref="F12:G12"/>
    <mergeCell ref="L12:O12"/>
    <mergeCell ref="Q12:R12"/>
  </mergeCells>
  <hyperlinks>
    <hyperlink ref="M21:N22" location="Contents!A1" display="Contents" xr:uid="{5C83F7E1-A74E-0347-B93E-D8C349963347}"/>
  </hyperlinks>
  <pageMargins left="0.7" right="0.7" top="0.75" bottom="0.75" header="0.3" footer="0.3"/>
  <pageSetup paperSize="9" orientation="portrait" horizontalDpi="0" verticalDpi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C024D-3A08-BC41-9D76-2CE1AC890EA6}">
  <sheetPr>
    <tabColor rgb="FFFF0000"/>
  </sheetPr>
  <dimension ref="A1:P50"/>
  <sheetViews>
    <sheetView topLeftCell="A25" workbookViewId="0">
      <selection activeCell="Q4" sqref="Q4:R5"/>
    </sheetView>
  </sheetViews>
  <sheetFormatPr defaultColWidth="8.796875" defaultRowHeight="13.2" x14ac:dyDescent="0.25"/>
  <cols>
    <col min="1" max="1" width="4.69921875" style="139" customWidth="1"/>
    <col min="2" max="2" width="21.796875" style="139" bestFit="1" customWidth="1"/>
    <col min="3" max="3" width="4.5" style="139" customWidth="1"/>
    <col min="4" max="4" width="21.19921875" style="139" customWidth="1"/>
    <col min="5" max="5" width="4.5" style="139" customWidth="1"/>
    <col min="6" max="6" width="22.296875" style="139" bestFit="1" customWidth="1"/>
    <col min="7" max="7" width="4.5" style="139" customWidth="1"/>
    <col min="8" max="8" width="21.19921875" style="139" customWidth="1"/>
    <col min="9" max="9" width="4.5" style="139" customWidth="1"/>
    <col min="10" max="10" width="21.19921875" style="139" customWidth="1"/>
    <col min="11" max="16384" width="8.796875" style="139"/>
  </cols>
  <sheetData>
    <row r="1" spans="1:12" ht="22.8" x14ac:dyDescent="0.25">
      <c r="A1" s="244" t="s">
        <v>130</v>
      </c>
      <c r="B1" s="244"/>
      <c r="C1" s="244"/>
      <c r="D1" s="244"/>
      <c r="E1" s="244"/>
      <c r="F1" s="244"/>
      <c r="G1" s="244"/>
      <c r="H1" s="244"/>
      <c r="I1" s="244"/>
    </row>
    <row r="2" spans="1:12" ht="13.8" x14ac:dyDescent="0.25">
      <c r="A2" s="140"/>
      <c r="B2" s="140"/>
      <c r="C2" s="141"/>
      <c r="D2" s="142"/>
      <c r="E2" s="143"/>
      <c r="F2" s="144"/>
      <c r="G2" s="141"/>
      <c r="H2" s="145"/>
    </row>
    <row r="3" spans="1:12" x14ac:dyDescent="0.25">
      <c r="D3" s="245" t="s">
        <v>93</v>
      </c>
      <c r="E3" s="245"/>
      <c r="F3" s="245"/>
    </row>
    <row r="5" spans="1:12" ht="13.8" x14ac:dyDescent="0.25">
      <c r="B5" s="146"/>
      <c r="C5" s="147"/>
      <c r="D5" s="146"/>
      <c r="E5" s="147"/>
      <c r="F5" s="146"/>
    </row>
    <row r="6" spans="1:12" ht="15" x14ac:dyDescent="0.25">
      <c r="B6" s="148"/>
      <c r="C6" s="147"/>
      <c r="D6" s="148"/>
      <c r="E6" s="147"/>
      <c r="F6" s="148"/>
      <c r="H6" s="149"/>
    </row>
    <row r="7" spans="1:12" ht="13.8" x14ac:dyDescent="0.25">
      <c r="B7" s="150" t="s">
        <v>131</v>
      </c>
      <c r="C7" s="147"/>
      <c r="D7" s="150" t="s">
        <v>132</v>
      </c>
      <c r="E7" s="147"/>
      <c r="F7" s="150" t="s">
        <v>133</v>
      </c>
      <c r="H7" s="151" t="s">
        <v>134</v>
      </c>
    </row>
    <row r="8" spans="1:12" ht="15" x14ac:dyDescent="0.25">
      <c r="H8" s="149"/>
      <c r="K8" s="243" t="s">
        <v>186</v>
      </c>
      <c r="L8" s="243"/>
    </row>
    <row r="9" spans="1:12" ht="15.6" thickBot="1" x14ac:dyDescent="0.3">
      <c r="A9" s="152" t="s">
        <v>136</v>
      </c>
      <c r="B9" s="153" t="str">
        <f>'13B'!AB12</f>
        <v>Karsten Close</v>
      </c>
      <c r="C9" s="154"/>
      <c r="D9" s="143"/>
      <c r="E9" s="141"/>
      <c r="F9" s="143"/>
      <c r="G9" s="143"/>
      <c r="H9" s="143"/>
      <c r="I9" s="141"/>
      <c r="J9" s="143"/>
      <c r="K9" s="243"/>
      <c r="L9" s="243"/>
    </row>
    <row r="10" spans="1:12" ht="13.8" x14ac:dyDescent="0.25">
      <c r="B10" s="143"/>
      <c r="C10" s="155"/>
      <c r="D10" s="143"/>
      <c r="E10" s="141"/>
      <c r="F10" s="143"/>
      <c r="G10" s="143"/>
      <c r="H10" s="143"/>
      <c r="I10" s="141"/>
      <c r="J10" s="143"/>
    </row>
    <row r="11" spans="1:12" ht="13.8" x14ac:dyDescent="0.25">
      <c r="B11" s="143"/>
      <c r="C11" s="156"/>
      <c r="D11" s="143"/>
      <c r="E11" s="141"/>
      <c r="F11" s="143"/>
      <c r="G11" s="143"/>
      <c r="H11" s="143"/>
      <c r="I11" s="141"/>
      <c r="J11" s="143"/>
    </row>
    <row r="12" spans="1:12" ht="15.6" thickBot="1" x14ac:dyDescent="0.3">
      <c r="A12" s="143"/>
      <c r="B12" s="157"/>
      <c r="D12" s="158" t="str" cm="1">
        <f t="array" ref="D12:E12">'13BKOSS'!F6:G6</f>
        <v>Karsten Close</v>
      </c>
      <c r="E12" s="154">
        <v>0</v>
      </c>
      <c r="F12" s="143"/>
      <c r="G12" s="143"/>
      <c r="H12" s="143"/>
      <c r="I12" s="141"/>
      <c r="J12" s="143"/>
    </row>
    <row r="13" spans="1:12" ht="13.8" x14ac:dyDescent="0.25">
      <c r="A13" s="143"/>
      <c r="B13" s="143"/>
      <c r="C13" s="156"/>
      <c r="D13" s="143"/>
      <c r="E13" s="159"/>
      <c r="F13" s="143"/>
      <c r="G13" s="143"/>
      <c r="H13" s="143"/>
      <c r="I13" s="141"/>
      <c r="J13" s="143"/>
    </row>
    <row r="14" spans="1:12" ht="13.8" x14ac:dyDescent="0.25">
      <c r="A14" s="160"/>
      <c r="B14" s="143"/>
      <c r="C14" s="156"/>
      <c r="D14" s="143"/>
      <c r="E14" s="159"/>
      <c r="F14" s="143"/>
      <c r="G14" s="143"/>
      <c r="H14" s="143"/>
      <c r="I14" s="141"/>
      <c r="J14" s="143"/>
    </row>
    <row r="15" spans="1:12" ht="15.6" thickBot="1" x14ac:dyDescent="0.3">
      <c r="A15" s="149" t="s">
        <v>137</v>
      </c>
      <c r="B15" s="161" t="str">
        <f>'13B'!AB63</f>
        <v>Peter Cao</v>
      </c>
      <c r="C15" s="162"/>
      <c r="D15" s="143"/>
      <c r="E15" s="163"/>
      <c r="F15" s="143"/>
      <c r="G15" s="143"/>
      <c r="H15" s="143"/>
      <c r="I15" s="141"/>
      <c r="J15" s="143"/>
    </row>
    <row r="16" spans="1:12" ht="13.8" x14ac:dyDescent="0.25">
      <c r="A16" s="160"/>
      <c r="B16" s="164"/>
      <c r="C16" s="164"/>
      <c r="E16" s="163"/>
      <c r="F16" s="143"/>
      <c r="J16" s="143"/>
    </row>
    <row r="17" spans="1:10" ht="13.8" x14ac:dyDescent="0.25">
      <c r="A17" s="143"/>
      <c r="B17" s="143"/>
      <c r="C17" s="143"/>
      <c r="D17" s="157"/>
      <c r="E17" s="163"/>
      <c r="F17" s="143"/>
      <c r="J17" s="143"/>
    </row>
    <row r="18" spans="1:10" ht="13.8" x14ac:dyDescent="0.25">
      <c r="A18" s="143"/>
      <c r="B18" s="143"/>
      <c r="C18" s="143"/>
      <c r="E18" s="163"/>
      <c r="F18" s="143"/>
      <c r="J18" s="143"/>
    </row>
    <row r="19" spans="1:10" ht="13.8" x14ac:dyDescent="0.25">
      <c r="A19" s="143"/>
      <c r="B19" s="143"/>
      <c r="C19" s="143"/>
      <c r="E19" s="163"/>
      <c r="F19" s="143"/>
      <c r="J19" s="143"/>
    </row>
    <row r="20" spans="1:10" ht="15.6" thickBot="1" x14ac:dyDescent="0.3">
      <c r="A20" s="143" t="s">
        <v>138</v>
      </c>
      <c r="B20" s="153" t="str">
        <f>'13B'!AB38</f>
        <v>Erdem Mehmed</v>
      </c>
      <c r="C20" s="154"/>
      <c r="D20" s="157" t="str">
        <f>IF($F$1=TRUE,B45+1,"")</f>
        <v/>
      </c>
      <c r="F20" s="158" t="str" cm="1">
        <f t="array" ref="F20:G20">'13BKOSS'!Q6:R6</f>
        <v>Karsten Close</v>
      </c>
      <c r="G20" s="154">
        <v>0</v>
      </c>
      <c r="H20" s="143"/>
      <c r="J20" s="143"/>
    </row>
    <row r="21" spans="1:10" ht="13.8" x14ac:dyDescent="0.25">
      <c r="A21" s="143"/>
      <c r="B21" s="143"/>
      <c r="C21" s="155"/>
      <c r="D21" s="143"/>
      <c r="E21" s="163"/>
      <c r="F21" s="143"/>
      <c r="G21" s="165"/>
      <c r="H21" s="143"/>
      <c r="J21" s="143"/>
    </row>
    <row r="22" spans="1:10" ht="13.8" x14ac:dyDescent="0.25">
      <c r="A22" s="143"/>
      <c r="B22" s="143"/>
      <c r="C22" s="156"/>
      <c r="D22" s="143"/>
      <c r="E22" s="163"/>
      <c r="F22" s="143"/>
      <c r="G22" s="163"/>
      <c r="H22" s="143"/>
      <c r="J22" s="143"/>
    </row>
    <row r="23" spans="1:10" ht="15.6" thickBot="1" x14ac:dyDescent="0.3">
      <c r="A23" s="143"/>
      <c r="B23" s="157"/>
      <c r="D23" s="158" t="str" cm="1">
        <f t="array" ref="D23:E23">'13BKOSS'!F12:G12</f>
        <v>Erdem Mehmed</v>
      </c>
      <c r="E23" s="162">
        <v>0</v>
      </c>
      <c r="F23" s="143"/>
      <c r="G23" s="163"/>
      <c r="H23" s="143"/>
      <c r="J23" s="143"/>
    </row>
    <row r="24" spans="1:10" ht="13.8" x14ac:dyDescent="0.25">
      <c r="A24" s="143"/>
      <c r="B24" s="143"/>
      <c r="C24" s="156"/>
      <c r="D24" s="143"/>
      <c r="E24" s="141"/>
      <c r="F24" s="143"/>
      <c r="G24" s="163"/>
      <c r="H24" s="143"/>
      <c r="J24" s="143"/>
    </row>
    <row r="25" spans="1:10" ht="13.8" x14ac:dyDescent="0.25">
      <c r="A25" s="141"/>
      <c r="B25" s="143"/>
      <c r="C25" s="156"/>
      <c r="D25" s="143"/>
      <c r="E25" s="141"/>
      <c r="F25" s="143"/>
      <c r="G25" s="163"/>
      <c r="H25" s="143"/>
      <c r="J25" s="143"/>
    </row>
    <row r="26" spans="1:10" ht="15.6" thickBot="1" x14ac:dyDescent="0.3">
      <c r="A26" s="149" t="s">
        <v>139</v>
      </c>
      <c r="B26" s="153" t="str">
        <f>'13B'!AB87</f>
        <v>Haoyun Gong</v>
      </c>
      <c r="C26" s="162"/>
      <c r="D26" s="143"/>
      <c r="E26" s="141"/>
      <c r="G26" s="163"/>
      <c r="H26" s="143"/>
      <c r="J26" s="143"/>
    </row>
    <row r="27" spans="1:10" ht="13.8" x14ac:dyDescent="0.25">
      <c r="A27" s="141"/>
      <c r="B27" s="164"/>
      <c r="C27" s="164"/>
      <c r="D27" s="157"/>
      <c r="E27" s="141"/>
      <c r="F27" s="157"/>
      <c r="G27" s="163"/>
      <c r="H27" s="143"/>
      <c r="J27" s="143"/>
    </row>
    <row r="28" spans="1:10" ht="16.2" thickBot="1" x14ac:dyDescent="0.35">
      <c r="A28" s="143"/>
      <c r="B28" s="143"/>
      <c r="C28" s="143"/>
      <c r="D28" s="157"/>
      <c r="E28" s="141"/>
      <c r="F28" s="157" t="str">
        <f>IF($F$1=TRUE,D37+1,"")</f>
        <v/>
      </c>
      <c r="G28" s="163"/>
      <c r="H28" s="166" t="str" cm="1">
        <f t="array" ref="H28:I28">'13BKOSS'!Q19:R19</f>
        <v>Karsten Close</v>
      </c>
      <c r="I28" s="139">
        <v>0</v>
      </c>
      <c r="J28" s="143"/>
    </row>
    <row r="29" spans="1:10" ht="13.8" x14ac:dyDescent="0.25">
      <c r="A29" s="143"/>
      <c r="B29" s="143"/>
      <c r="C29" s="143"/>
      <c r="D29" s="157"/>
      <c r="E29" s="141"/>
      <c r="F29" s="143"/>
      <c r="G29" s="163"/>
      <c r="H29" s="167"/>
      <c r="J29" s="143"/>
    </row>
    <row r="30" spans="1:10" ht="13.8" x14ac:dyDescent="0.25">
      <c r="A30" s="143"/>
      <c r="B30" s="143"/>
      <c r="C30" s="143"/>
      <c r="D30" s="157"/>
      <c r="E30" s="141"/>
      <c r="G30" s="163"/>
      <c r="H30" s="168" t="s">
        <v>135</v>
      </c>
      <c r="J30" s="143"/>
    </row>
    <row r="31" spans="1:10" ht="15.6" thickBot="1" x14ac:dyDescent="0.3">
      <c r="A31" s="143" t="s">
        <v>140</v>
      </c>
      <c r="B31" s="153" t="str">
        <f>'13B'!AB62</f>
        <v>Andrew Low</v>
      </c>
      <c r="C31" s="154"/>
      <c r="D31" s="143"/>
      <c r="E31" s="141"/>
      <c r="G31" s="169"/>
      <c r="I31" s="141"/>
    </row>
    <row r="32" spans="1:10" ht="13.8" x14ac:dyDescent="0.25">
      <c r="A32" s="143"/>
      <c r="B32" s="143"/>
      <c r="C32" s="163"/>
      <c r="D32" s="143"/>
      <c r="E32" s="141"/>
      <c r="G32" s="169"/>
      <c r="I32" s="141"/>
    </row>
    <row r="33" spans="1:16" ht="13.8" x14ac:dyDescent="0.25">
      <c r="A33" s="143"/>
      <c r="B33" s="143"/>
      <c r="C33" s="163"/>
      <c r="D33" s="143"/>
      <c r="E33" s="141"/>
      <c r="F33" s="143"/>
      <c r="G33" s="163"/>
      <c r="H33" s="143"/>
      <c r="I33" s="141"/>
    </row>
    <row r="34" spans="1:16" ht="15.6" thickBot="1" x14ac:dyDescent="0.3">
      <c r="A34" s="143"/>
      <c r="B34" s="157"/>
      <c r="D34" s="158" t="str" cm="1">
        <f t="array" ref="D34:E34">'13BKOSS'!F18:G18</f>
        <v>Caleb Jiang</v>
      </c>
      <c r="E34" s="154">
        <v>0</v>
      </c>
      <c r="F34" s="143"/>
      <c r="G34" s="163"/>
      <c r="H34" s="143"/>
      <c r="I34" s="141"/>
    </row>
    <row r="35" spans="1:16" ht="13.8" x14ac:dyDescent="0.25">
      <c r="A35" s="143"/>
      <c r="B35" s="143"/>
      <c r="C35" s="163"/>
      <c r="D35" s="143"/>
      <c r="E35" s="155"/>
      <c r="F35" s="143"/>
      <c r="G35" s="163"/>
      <c r="H35" s="143"/>
      <c r="I35" s="141"/>
    </row>
    <row r="36" spans="1:16" ht="13.8" x14ac:dyDescent="0.25">
      <c r="A36" s="141"/>
      <c r="B36" s="143"/>
      <c r="C36" s="163"/>
      <c r="D36" s="143"/>
      <c r="E36" s="159"/>
      <c r="F36" s="143"/>
      <c r="G36" s="163"/>
      <c r="H36" s="143"/>
      <c r="I36" s="141"/>
    </row>
    <row r="37" spans="1:16" ht="15.6" thickBot="1" x14ac:dyDescent="0.3">
      <c r="A37" s="149" t="s">
        <v>141</v>
      </c>
      <c r="B37" s="153" t="str">
        <f>'13B'!AB13</f>
        <v>Caleb Jiang</v>
      </c>
      <c r="C37" s="162"/>
      <c r="D37" s="157" t="str">
        <f>IF($F$1=TRUE,D20+1,"")</f>
        <v/>
      </c>
      <c r="E37" s="169"/>
      <c r="F37" s="158" t="str" cm="1">
        <f t="array" ref="F37:G37">'13BKOSS'!Q12:R12</f>
        <v>Caleb Jiang</v>
      </c>
      <c r="G37" s="162">
        <v>0</v>
      </c>
      <c r="H37" s="157"/>
      <c r="I37" s="141"/>
      <c r="J37" s="143"/>
    </row>
    <row r="38" spans="1:16" ht="13.8" x14ac:dyDescent="0.25">
      <c r="A38" s="141"/>
      <c r="B38" s="164"/>
      <c r="C38" s="164"/>
      <c r="D38" s="157"/>
      <c r="E38" s="169"/>
      <c r="F38" s="143"/>
      <c r="G38" s="143"/>
      <c r="H38" s="157"/>
      <c r="I38" s="141"/>
      <c r="J38" s="143"/>
    </row>
    <row r="39" spans="1:16" ht="13.8" x14ac:dyDescent="0.25">
      <c r="A39" s="143"/>
      <c r="B39" s="143"/>
      <c r="C39" s="143"/>
      <c r="D39" s="157"/>
      <c r="E39" s="169"/>
      <c r="F39" s="143"/>
      <c r="G39" s="143"/>
      <c r="H39" s="157"/>
      <c r="I39" s="141"/>
      <c r="J39" s="143"/>
    </row>
    <row r="40" spans="1:16" ht="13.8" x14ac:dyDescent="0.25">
      <c r="A40" s="143"/>
      <c r="B40" s="143"/>
      <c r="C40" s="143"/>
      <c r="D40" s="143"/>
      <c r="E40" s="163"/>
      <c r="F40" s="143"/>
      <c r="I40" s="170"/>
      <c r="J40" s="143"/>
      <c r="O40" s="143"/>
      <c r="P40" s="143"/>
    </row>
    <row r="41" spans="1:16" ht="13.8" x14ac:dyDescent="0.25">
      <c r="A41" s="141"/>
      <c r="B41" s="143"/>
      <c r="C41" s="143"/>
      <c r="D41" s="157"/>
      <c r="E41" s="163"/>
      <c r="F41" s="143"/>
      <c r="G41" s="143"/>
      <c r="I41" s="170"/>
      <c r="J41" s="143"/>
      <c r="O41" s="143"/>
      <c r="P41" s="143"/>
    </row>
    <row r="42" spans="1:16" ht="15.6" thickBot="1" x14ac:dyDescent="0.3">
      <c r="A42" s="143" t="s">
        <v>142</v>
      </c>
      <c r="B42" s="153" t="str">
        <f>'13B'!AB88</f>
        <v>He ming Duan</v>
      </c>
      <c r="C42" s="154"/>
      <c r="D42" s="143"/>
      <c r="E42" s="163"/>
      <c r="F42" s="143"/>
      <c r="G42" s="143"/>
      <c r="I42" s="141"/>
      <c r="J42" s="143"/>
      <c r="O42" s="143"/>
      <c r="P42" s="143"/>
    </row>
    <row r="43" spans="1:16" ht="13.8" x14ac:dyDescent="0.25">
      <c r="A43" s="141"/>
      <c r="B43" s="143"/>
      <c r="C43" s="163"/>
      <c r="D43" s="143"/>
      <c r="E43" s="163"/>
      <c r="F43" s="143"/>
      <c r="G43" s="143"/>
      <c r="I43" s="141"/>
      <c r="J43" s="143"/>
      <c r="O43" s="143"/>
      <c r="P43" s="143"/>
    </row>
    <row r="44" spans="1:16" ht="13.8" x14ac:dyDescent="0.25">
      <c r="A44" s="143"/>
      <c r="B44" s="143"/>
      <c r="C44" s="163"/>
      <c r="D44" s="143"/>
      <c r="E44" s="163"/>
      <c r="F44" s="143"/>
      <c r="G44" s="143"/>
      <c r="I44" s="141"/>
      <c r="J44" s="143"/>
      <c r="O44" s="143"/>
      <c r="P44" s="143"/>
    </row>
    <row r="45" spans="1:16" ht="15.6" thickBot="1" x14ac:dyDescent="0.3">
      <c r="A45" s="143"/>
      <c r="B45" s="157"/>
      <c r="D45" s="158" t="str" cm="1">
        <f t="array" ref="D45:E45">'13BKOSS'!F24:G24</f>
        <v>Adam Hedderly</v>
      </c>
      <c r="E45" s="162">
        <v>0</v>
      </c>
      <c r="F45" s="143"/>
      <c r="G45" s="171"/>
      <c r="H45" s="149"/>
      <c r="I45" s="143"/>
      <c r="J45" s="143"/>
    </row>
    <row r="46" spans="1:16" ht="13.8" x14ac:dyDescent="0.25">
      <c r="A46" s="143"/>
      <c r="B46" s="143"/>
      <c r="C46" s="163"/>
      <c r="D46" s="143"/>
      <c r="E46" s="141"/>
      <c r="F46" s="143"/>
      <c r="J46" s="172"/>
    </row>
    <row r="47" spans="1:16" ht="13.8" x14ac:dyDescent="0.25">
      <c r="A47" s="160"/>
      <c r="B47" s="143"/>
      <c r="C47" s="163"/>
      <c r="D47" s="143"/>
      <c r="E47" s="141"/>
      <c r="J47" s="143"/>
    </row>
    <row r="48" spans="1:16" ht="15.6" thickBot="1" x14ac:dyDescent="0.3">
      <c r="A48" s="149" t="s">
        <v>143</v>
      </c>
      <c r="B48" s="161" t="str">
        <f>'13B'!AB37</f>
        <v>Adam Hedderly</v>
      </c>
      <c r="C48" s="162"/>
      <c r="D48" s="143"/>
      <c r="E48" s="141"/>
      <c r="J48" s="143"/>
    </row>
    <row r="49" spans="1:9" ht="13.8" x14ac:dyDescent="0.25">
      <c r="A49" s="160"/>
      <c r="B49" s="164"/>
      <c r="C49" s="141"/>
      <c r="D49" s="143"/>
      <c r="E49" s="141"/>
      <c r="H49" s="143"/>
      <c r="I49" s="171"/>
    </row>
    <row r="50" spans="1:9" ht="13.8" x14ac:dyDescent="0.25">
      <c r="A50" s="143"/>
      <c r="B50" s="143"/>
      <c r="C50" s="141"/>
      <c r="D50" s="143"/>
      <c r="E50" s="141"/>
      <c r="F50" s="143"/>
    </row>
  </sheetData>
  <mergeCells count="3">
    <mergeCell ref="A1:I1"/>
    <mergeCell ref="D3:F3"/>
    <mergeCell ref="K8:L9"/>
  </mergeCells>
  <hyperlinks>
    <hyperlink ref="K8:L9" location="Contents!A1" display="Contents " xr:uid="{4EF651DD-8DCB-0249-A4B5-EBBD7407FC4F}"/>
  </hyperlink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5F8BF-926A-7D4C-8FE3-AD39789E1FFC}">
  <sheetPr>
    <tabColor rgb="FFFF0000"/>
  </sheetPr>
  <dimension ref="A2:AB48"/>
  <sheetViews>
    <sheetView topLeftCell="K1" zoomScale="89" workbookViewId="0">
      <selection activeCell="W21" sqref="W21:X22"/>
    </sheetView>
  </sheetViews>
  <sheetFormatPr defaultColWidth="11.19921875" defaultRowHeight="15.6" x14ac:dyDescent="0.3"/>
  <cols>
    <col min="1" max="1" width="17.19921875" customWidth="1"/>
    <col min="8" max="8" width="0" hidden="1" customWidth="1"/>
    <col min="12" max="12" width="21.796875" customWidth="1"/>
    <col min="22" max="22" width="22" customWidth="1"/>
  </cols>
  <sheetData>
    <row r="2" spans="1:28" ht="16.2" thickBot="1" x14ac:dyDescent="0.35"/>
    <row r="3" spans="1:28" ht="16.2" thickBot="1" x14ac:dyDescent="0.35">
      <c r="A3" s="119" t="s">
        <v>173</v>
      </c>
      <c r="B3" s="120">
        <v>1</v>
      </c>
      <c r="C3" s="121">
        <v>2</v>
      </c>
      <c r="D3" s="121">
        <v>3</v>
      </c>
      <c r="E3" s="122">
        <v>4</v>
      </c>
      <c r="F3" s="119">
        <v>5</v>
      </c>
      <c r="G3" s="83" t="s">
        <v>122</v>
      </c>
      <c r="L3" s="119" t="s">
        <v>121</v>
      </c>
      <c r="M3" s="120">
        <v>1</v>
      </c>
      <c r="N3" s="121">
        <v>2</v>
      </c>
      <c r="O3" s="121">
        <v>3</v>
      </c>
      <c r="P3" s="122">
        <v>4</v>
      </c>
      <c r="Q3" s="119">
        <v>5</v>
      </c>
      <c r="R3" s="83" t="s">
        <v>122</v>
      </c>
      <c r="S3" s="123"/>
      <c r="V3" s="119" t="s">
        <v>123</v>
      </c>
      <c r="W3" s="120">
        <v>1</v>
      </c>
      <c r="X3" s="121">
        <v>2</v>
      </c>
      <c r="Y3" s="121">
        <v>3</v>
      </c>
      <c r="Z3" s="122">
        <v>4</v>
      </c>
      <c r="AA3" s="119">
        <v>5</v>
      </c>
      <c r="AB3" s="83" t="s">
        <v>122</v>
      </c>
    </row>
    <row r="4" spans="1:28" ht="16.2" thickBot="1" x14ac:dyDescent="0.35">
      <c r="A4" s="124"/>
      <c r="B4" s="125"/>
      <c r="C4" s="126"/>
      <c r="D4" s="126"/>
      <c r="E4" s="126"/>
      <c r="F4" s="127"/>
      <c r="G4" s="128">
        <f>SUM(IF(B4&gt;B5,1,0),IF(C4&gt;C5,1,0),IF(D4&gt;D5,1,0),IF(E4&gt;E5,1,0),IF(F4&gt;F5,1,0))</f>
        <v>0</v>
      </c>
      <c r="L4" s="124" t="str">
        <f>'13BCONKO'!D9</f>
        <v>Pau de Riquer</v>
      </c>
      <c r="M4" s="125">
        <v>9</v>
      </c>
      <c r="N4" s="126">
        <v>4</v>
      </c>
      <c r="O4" s="126">
        <v>11</v>
      </c>
      <c r="P4" s="126">
        <v>13</v>
      </c>
      <c r="Q4" s="127">
        <v>11</v>
      </c>
      <c r="R4" s="128">
        <f>SUM(IF(M4&gt;M5,1,0),IF(N4&gt;N5,1,0),IF(O4&gt;O5,1,0),IF(P4&gt;P5,1,0),IF(Q4&gt;Q5,1,0))</f>
        <v>3</v>
      </c>
      <c r="S4" s="123"/>
      <c r="V4" s="124" t="str">
        <f>Q6</f>
        <v>Pau de Riquer</v>
      </c>
      <c r="W4" s="125">
        <v>16</v>
      </c>
      <c r="X4" s="126">
        <v>11</v>
      </c>
      <c r="Y4" s="126">
        <v>13</v>
      </c>
      <c r="Z4" s="126"/>
      <c r="AA4" s="127"/>
      <c r="AB4" s="128">
        <f>SUM(IF(W4&gt;W5,1,0),IF(X4&gt;X5,1,0),IF(Y4&gt;Y5,1,0),IF(Z4&gt;Z5,1,0),IF(AA4&gt;AA5,1,0))</f>
        <v>3</v>
      </c>
    </row>
    <row r="5" spans="1:28" ht="16.8" thickTop="1" thickBot="1" x14ac:dyDescent="0.35">
      <c r="A5" s="129"/>
      <c r="B5" s="130"/>
      <c r="C5" s="131"/>
      <c r="D5" s="131"/>
      <c r="E5" s="131"/>
      <c r="F5" s="132"/>
      <c r="G5" s="26">
        <f>SUM(IF(B5&gt;B4,1,0),IF(C5&gt;C4,1,0),IF(D5&gt;D4,1,0),IF(E5&gt;E4,1,0),IF(F5&gt;F4,1,0))</f>
        <v>0</v>
      </c>
      <c r="L5" s="129" t="str">
        <f>F12</f>
        <v>Moses Yuen</v>
      </c>
      <c r="M5" s="130">
        <v>11</v>
      </c>
      <c r="N5" s="131">
        <v>11</v>
      </c>
      <c r="O5" s="131">
        <v>3</v>
      </c>
      <c r="P5" s="131">
        <v>11</v>
      </c>
      <c r="Q5" s="132">
        <v>2</v>
      </c>
      <c r="R5" s="26">
        <f>SUM(IF(M5&gt;M4,1,0),IF(N5&gt;N4,1,0),IF(O5&gt;O4,1,0),IF(P5&gt;P4,1,0),IF(Q5&gt;Q4,1,0))</f>
        <v>2</v>
      </c>
      <c r="S5" s="123"/>
      <c r="V5" s="129" t="str">
        <f>Q12</f>
        <v>Curtis Rutten</v>
      </c>
      <c r="W5" s="130">
        <v>14</v>
      </c>
      <c r="X5" s="131">
        <v>9</v>
      </c>
      <c r="Y5" s="131">
        <v>11</v>
      </c>
      <c r="Z5" s="131"/>
      <c r="AA5" s="132"/>
      <c r="AB5" s="26">
        <f>SUM(IF(W5&gt;W4,1,0),IF(X5&gt;X4,1,0),IF(Y5&gt;Y4,1,0),IF(Z5&gt;Z4,1,0),IF(AA5&gt;AA4,1,0))</f>
        <v>0</v>
      </c>
    </row>
    <row r="6" spans="1:28" ht="16.2" thickBot="1" x14ac:dyDescent="0.35">
      <c r="A6" s="263"/>
      <c r="B6" s="237"/>
      <c r="C6" s="237"/>
      <c r="D6" s="238"/>
      <c r="E6" s="133" t="s">
        <v>124</v>
      </c>
      <c r="F6" s="239" t="e">
        <f>_xlfn.XLOOKUP(H6,G4:G5,A4:A5)</f>
        <v>#N/A</v>
      </c>
      <c r="G6" s="240"/>
      <c r="H6" s="173">
        <v>3</v>
      </c>
      <c r="L6" s="237"/>
      <c r="M6" s="237"/>
      <c r="N6" s="237"/>
      <c r="O6" s="238"/>
      <c r="P6" s="133" t="s">
        <v>124</v>
      </c>
      <c r="Q6" s="239" t="str">
        <f>_xlfn.XLOOKUP(H6,R4:R5,L4:L5)</f>
        <v>Pau de Riquer</v>
      </c>
      <c r="R6" s="240"/>
      <c r="S6" s="123"/>
      <c r="V6" s="237"/>
      <c r="W6" s="237"/>
      <c r="X6" s="237"/>
      <c r="Y6" s="238"/>
      <c r="Z6" s="133" t="s">
        <v>124</v>
      </c>
      <c r="AA6" s="239" t="str">
        <f>_xlfn.XLOOKUP(H6,AB4:AB5,V4:V5)</f>
        <v>Pau de Riquer</v>
      </c>
      <c r="AB6" s="240"/>
    </row>
    <row r="8" spans="1:28" ht="16.2" thickBot="1" x14ac:dyDescent="0.35"/>
    <row r="9" spans="1:28" ht="16.2" thickBot="1" x14ac:dyDescent="0.35">
      <c r="A9" s="119" t="s">
        <v>174</v>
      </c>
      <c r="B9" s="120">
        <v>1</v>
      </c>
      <c r="C9" s="121">
        <v>2</v>
      </c>
      <c r="D9" s="121">
        <v>3</v>
      </c>
      <c r="E9" s="121">
        <v>4</v>
      </c>
      <c r="F9" s="119">
        <v>5</v>
      </c>
      <c r="G9" s="83" t="s">
        <v>122</v>
      </c>
      <c r="L9" s="119" t="s">
        <v>125</v>
      </c>
      <c r="M9" s="120">
        <v>1</v>
      </c>
      <c r="N9" s="121">
        <v>2</v>
      </c>
      <c r="O9" s="121">
        <v>3</v>
      </c>
      <c r="P9" s="121">
        <v>4</v>
      </c>
      <c r="Q9" s="119">
        <v>5</v>
      </c>
      <c r="R9" s="83" t="s">
        <v>122</v>
      </c>
      <c r="V9" s="119" t="s">
        <v>126</v>
      </c>
      <c r="W9" s="120">
        <v>1</v>
      </c>
      <c r="X9" s="121">
        <v>2</v>
      </c>
      <c r="Y9" s="121">
        <v>3</v>
      </c>
      <c r="Z9" s="122">
        <v>4</v>
      </c>
      <c r="AA9" s="119">
        <v>5</v>
      </c>
      <c r="AB9" s="83" t="s">
        <v>122</v>
      </c>
    </row>
    <row r="10" spans="1:28" ht="16.2" thickBot="1" x14ac:dyDescent="0.35">
      <c r="A10" s="127" t="str">
        <f>'13BCONKO'!B13</f>
        <v>Gabriel Borucki</v>
      </c>
      <c r="B10" s="134">
        <v>11</v>
      </c>
      <c r="C10" s="126">
        <v>14</v>
      </c>
      <c r="D10" s="126">
        <v>5</v>
      </c>
      <c r="E10" s="126">
        <v>3</v>
      </c>
      <c r="F10" s="124">
        <v>13</v>
      </c>
      <c r="G10" s="135">
        <f>SUM(IF(B10&gt;B11,1,0),IF(C10&gt;C11,1,0),IF(D10&gt;D11,1,0),IF(E10&gt;E11,1,0),IF(F10&gt;F11,1,0))</f>
        <v>2</v>
      </c>
      <c r="L10" s="127" t="str">
        <f>'13BCONKO'!D21</f>
        <v>Enoch Huang</v>
      </c>
      <c r="M10" s="134">
        <v>7</v>
      </c>
      <c r="N10" s="126">
        <v>7</v>
      </c>
      <c r="O10" s="126">
        <v>12</v>
      </c>
      <c r="P10" s="126">
        <v>9</v>
      </c>
      <c r="Q10" s="124"/>
      <c r="R10" s="135">
        <f>SUM(IF(M10&gt;M11,1,0),IF(N10&gt;N11,1,0),IF(O10&gt;O11,1,0),IF(P10&gt;P11,1,0),IF(Q10&gt;Q11,1,0))</f>
        <v>1</v>
      </c>
      <c r="V10" s="124" t="str">
        <f>Q18</f>
        <v xml:space="preserve">Deon Binu </v>
      </c>
      <c r="W10" s="125">
        <v>9</v>
      </c>
      <c r="X10" s="126">
        <v>11</v>
      </c>
      <c r="Y10" s="126">
        <v>15</v>
      </c>
      <c r="Z10" s="126">
        <v>11</v>
      </c>
      <c r="AA10" s="127"/>
      <c r="AB10" s="128">
        <f>SUM(IF(W10&gt;W11,1,0),IF(X10&gt;X11,1,0),IF(Y10&gt;Y11,1,0),IF(Z10&gt;Z11,1,0),IF(AA10&gt;AA11,1,0))</f>
        <v>3</v>
      </c>
    </row>
    <row r="11" spans="1:28" ht="16.8" thickTop="1" thickBot="1" x14ac:dyDescent="0.35">
      <c r="A11" s="129" t="str">
        <f>'13BCONKO'!B17</f>
        <v>Moses Yuen</v>
      </c>
      <c r="B11" s="130">
        <v>4</v>
      </c>
      <c r="C11" s="131">
        <v>12</v>
      </c>
      <c r="D11" s="131">
        <v>11</v>
      </c>
      <c r="E11" s="131">
        <v>11</v>
      </c>
      <c r="F11" s="136">
        <v>15</v>
      </c>
      <c r="G11" s="24">
        <f>SUM(IF(B11&gt;B10,1,0),IF(C11&gt;C10,1,0),IF(D11&gt;D10,1,0),IF(E11&gt;E10,1,0),IF(F11&gt;F10,1,0))</f>
        <v>3</v>
      </c>
      <c r="L11" s="129" t="str">
        <f>'13BCONKO'!D27</f>
        <v>Curtis Rutten</v>
      </c>
      <c r="M11" s="130">
        <v>11</v>
      </c>
      <c r="N11" s="131">
        <v>11</v>
      </c>
      <c r="O11" s="131">
        <v>10</v>
      </c>
      <c r="P11" s="131">
        <v>11</v>
      </c>
      <c r="Q11" s="136"/>
      <c r="R11" s="24">
        <f>SUM(IF(M11&gt;M10,1,0),IF(N11&gt;N10,1,0),IF(O11&gt;O10,1,0),IF(P11&gt;P10,1,0),IF(Q11&gt;Q10,1,0))</f>
        <v>3</v>
      </c>
      <c r="V11" s="129" t="str">
        <f>Q24</f>
        <v>Oisin Liu</v>
      </c>
      <c r="W11" s="130">
        <v>11</v>
      </c>
      <c r="X11" s="131">
        <v>8</v>
      </c>
      <c r="Y11" s="131">
        <v>13</v>
      </c>
      <c r="Z11" s="131">
        <v>1</v>
      </c>
      <c r="AA11" s="132"/>
      <c r="AB11" s="26">
        <f>SUM(IF(W11&gt;W10,1,0),IF(X11&gt;X10,1,0),IF(Y11&gt;Y10,1,0),IF(Z11&gt;Z10,1,0),IF(AA11&gt;AA10,1,0))</f>
        <v>1</v>
      </c>
    </row>
    <row r="12" spans="1:28" ht="16.2" thickBot="1" x14ac:dyDescent="0.35">
      <c r="A12" s="263"/>
      <c r="B12" s="237"/>
      <c r="C12" s="237"/>
      <c r="D12" s="238"/>
      <c r="E12" s="133" t="s">
        <v>124</v>
      </c>
      <c r="F12" s="241" t="str">
        <f>_xlfn.XLOOKUP(H6,G10:G11,A10:A11)</f>
        <v>Moses Yuen</v>
      </c>
      <c r="G12" s="242"/>
      <c r="H12" s="173"/>
      <c r="L12" s="237"/>
      <c r="M12" s="237"/>
      <c r="N12" s="237"/>
      <c r="O12" s="238"/>
      <c r="P12" s="133" t="s">
        <v>124</v>
      </c>
      <c r="Q12" s="241" t="str">
        <f>_xlfn.XLOOKUP(H6,R10:R11,L10:L11)</f>
        <v>Curtis Rutten</v>
      </c>
      <c r="R12" s="242"/>
      <c r="V12" s="237"/>
      <c r="W12" s="237"/>
      <c r="X12" s="237"/>
      <c r="Y12" s="238"/>
      <c r="Z12" s="133" t="s">
        <v>124</v>
      </c>
      <c r="AA12" s="239" t="str">
        <f>_xlfn.XLOOKUP(H6,AB10:AB11,V10:V11)</f>
        <v xml:space="preserve">Deon Binu </v>
      </c>
      <c r="AB12" s="240"/>
    </row>
    <row r="14" spans="1:28" ht="16.2" thickBot="1" x14ac:dyDescent="0.35">
      <c r="G14" s="15"/>
      <c r="R14" s="15"/>
    </row>
    <row r="15" spans="1:28" ht="16.2" thickBot="1" x14ac:dyDescent="0.35">
      <c r="A15" s="119" t="s">
        <v>175</v>
      </c>
      <c r="B15" s="120">
        <v>1</v>
      </c>
      <c r="C15" s="121">
        <v>2</v>
      </c>
      <c r="D15" s="121">
        <v>3</v>
      </c>
      <c r="E15" s="121">
        <v>4</v>
      </c>
      <c r="F15" s="119">
        <v>5</v>
      </c>
      <c r="G15" s="25" t="s">
        <v>122</v>
      </c>
      <c r="L15" s="119" t="s">
        <v>127</v>
      </c>
      <c r="M15" s="120">
        <v>1</v>
      </c>
      <c r="N15" s="121">
        <v>2</v>
      </c>
      <c r="O15" s="121">
        <v>3</v>
      </c>
      <c r="P15" s="121">
        <v>4</v>
      </c>
      <c r="Q15" s="119">
        <v>5</v>
      </c>
      <c r="R15" s="25" t="s">
        <v>122</v>
      </c>
    </row>
    <row r="16" spans="1:28" ht="16.2" thickBot="1" x14ac:dyDescent="0.35">
      <c r="A16" s="124"/>
      <c r="B16" s="125"/>
      <c r="C16" s="126"/>
      <c r="D16" s="126"/>
      <c r="E16" s="126"/>
      <c r="F16" s="124"/>
      <c r="G16" s="135">
        <f>SUM(IF(B16&gt;B17,1,0),IF(C16&gt;C17,1,0),IF(D16&gt;D17,1,0),IF(E16&gt;E17,1,0),IF(F16&gt;F17,1,0))</f>
        <v>0</v>
      </c>
      <c r="L16" s="124" t="str">
        <f>'13BCONKO'!D33</f>
        <v>Mark Donlon</v>
      </c>
      <c r="M16" s="125">
        <v>5</v>
      </c>
      <c r="N16" s="126">
        <v>7</v>
      </c>
      <c r="O16" s="126">
        <v>9</v>
      </c>
      <c r="P16" s="126"/>
      <c r="Q16" s="124"/>
      <c r="R16" s="135">
        <f>SUM(IF(M16&gt;M17,1,0),IF(N16&gt;N17,1,0),IF(O16&gt;O17,1,0),IF(P16&gt;P17,1,0),IF(Q16&gt;Q17,1,0))</f>
        <v>0</v>
      </c>
      <c r="V16" s="119" t="s">
        <v>128</v>
      </c>
      <c r="W16" s="120">
        <v>1</v>
      </c>
      <c r="X16" s="121">
        <v>2</v>
      </c>
      <c r="Y16" s="121">
        <v>3</v>
      </c>
      <c r="Z16" s="122">
        <v>4</v>
      </c>
      <c r="AA16" s="119">
        <v>5</v>
      </c>
      <c r="AB16" s="83" t="s">
        <v>122</v>
      </c>
    </row>
    <row r="17" spans="1:28" ht="16.8" thickTop="1" thickBot="1" x14ac:dyDescent="0.35">
      <c r="A17" s="137"/>
      <c r="B17" s="138"/>
      <c r="C17" s="131"/>
      <c r="D17" s="131"/>
      <c r="E17" s="131"/>
      <c r="F17" s="136"/>
      <c r="G17" s="24">
        <f>SUM(IF(B17&gt;B16,1,0),IF(C17&gt;C16,1,0),IF(D17&gt;D16,1,0),IF(E17&gt;E16,1,0),IF(F17&gt;F16,1,0))</f>
        <v>0</v>
      </c>
      <c r="L17" s="137" t="s">
        <v>265</v>
      </c>
      <c r="M17" s="138">
        <v>11</v>
      </c>
      <c r="N17" s="131">
        <v>11</v>
      </c>
      <c r="O17" s="131">
        <v>11</v>
      </c>
      <c r="P17" s="131"/>
      <c r="Q17" s="136"/>
      <c r="R17" s="24">
        <f>SUM(IF(M17&gt;M16,1,0),IF(N17&gt;N16,1,0),IF(O17&gt;O16,1,0),IF(P17&gt;P16,1,0),IF(Q17&gt;Q16,1,0))</f>
        <v>3</v>
      </c>
      <c r="V17" s="124" t="str">
        <f>AA6</f>
        <v>Pau de Riquer</v>
      </c>
      <c r="W17" s="125">
        <v>11</v>
      </c>
      <c r="X17" s="126">
        <v>6</v>
      </c>
      <c r="Y17" s="126">
        <v>3</v>
      </c>
      <c r="Z17" s="126"/>
      <c r="AA17" s="127"/>
      <c r="AB17" s="128">
        <f>SUM(IF(W17&gt;W18,1,0),IF(X17&gt;X18,1,0),IF(Y17&gt;Y18,1,0),IF(Z17&gt;Z18,1,0),IF(AA17&gt;AA18,1,0))</f>
        <v>0</v>
      </c>
    </row>
    <row r="18" spans="1:28" ht="16.2" thickBot="1" x14ac:dyDescent="0.35">
      <c r="A18" s="263"/>
      <c r="B18" s="237"/>
      <c r="C18" s="237"/>
      <c r="D18" s="238"/>
      <c r="E18" s="133" t="s">
        <v>124</v>
      </c>
      <c r="F18" s="241" t="e">
        <f>_xlfn.XLOOKUP(H6,G16:G17,A16:A17)</f>
        <v>#N/A</v>
      </c>
      <c r="G18" s="242"/>
      <c r="H18" s="173"/>
      <c r="L18" s="237"/>
      <c r="M18" s="237"/>
      <c r="N18" s="237"/>
      <c r="O18" s="238"/>
      <c r="P18" s="133" t="s">
        <v>124</v>
      </c>
      <c r="Q18" s="241" t="str">
        <f>_xlfn.XLOOKUP(H6,R16:R17,L16:L17)</f>
        <v xml:space="preserve">Deon Binu </v>
      </c>
      <c r="R18" s="242"/>
      <c r="V18" s="129" t="str">
        <f>AA12</f>
        <v xml:space="preserve">Deon Binu </v>
      </c>
      <c r="W18" s="130">
        <v>13</v>
      </c>
      <c r="X18" s="131">
        <v>11</v>
      </c>
      <c r="Y18" s="131">
        <v>11</v>
      </c>
      <c r="Z18" s="131"/>
      <c r="AA18" s="132"/>
      <c r="AB18" s="26">
        <f>SUM(IF(W18&gt;W17,1,0),IF(X18&gt;X17,1,0),IF(Y18&gt;Y17,1,0),IF(Z18&gt;Z17,1,0),IF(AA18&gt;AA17,1,0))</f>
        <v>3</v>
      </c>
    </row>
    <row r="19" spans="1:28" ht="16.2" thickBot="1" x14ac:dyDescent="0.35">
      <c r="V19" s="237"/>
      <c r="W19" s="237"/>
      <c r="X19" s="237"/>
      <c r="Y19" s="238"/>
      <c r="Z19" s="133" t="s">
        <v>124</v>
      </c>
      <c r="AA19" s="239" t="str">
        <f>_xlfn.XLOOKUP(H6,AB17:AB18,V17:V18)</f>
        <v xml:space="preserve">Deon Binu </v>
      </c>
      <c r="AB19" s="240"/>
    </row>
    <row r="20" spans="1:28" ht="16.2" thickBot="1" x14ac:dyDescent="0.35"/>
    <row r="21" spans="1:28" ht="16.2" thickBot="1" x14ac:dyDescent="0.35">
      <c r="A21" s="119" t="s">
        <v>176</v>
      </c>
      <c r="B21" s="120">
        <v>1</v>
      </c>
      <c r="C21" s="121">
        <v>2</v>
      </c>
      <c r="D21" s="121">
        <v>3</v>
      </c>
      <c r="E21" s="121">
        <v>4</v>
      </c>
      <c r="F21" s="119">
        <v>5</v>
      </c>
      <c r="G21" s="83" t="s">
        <v>122</v>
      </c>
      <c r="L21" s="119" t="s">
        <v>129</v>
      </c>
      <c r="M21" s="120">
        <v>1</v>
      </c>
      <c r="N21" s="121">
        <v>2</v>
      </c>
      <c r="O21" s="121">
        <v>3</v>
      </c>
      <c r="P21" s="121">
        <v>4</v>
      </c>
      <c r="Q21" s="119">
        <v>5</v>
      </c>
      <c r="R21" s="83" t="s">
        <v>122</v>
      </c>
      <c r="W21" s="243" t="s">
        <v>186</v>
      </c>
      <c r="X21" s="243"/>
    </row>
    <row r="22" spans="1:28" ht="16.2" thickBot="1" x14ac:dyDescent="0.35">
      <c r="A22" s="124"/>
      <c r="B22" s="125"/>
      <c r="C22" s="126"/>
      <c r="D22" s="126"/>
      <c r="E22" s="126"/>
      <c r="F22" s="124"/>
      <c r="G22" s="135">
        <f>SUM(IF(B22&gt;B23,1,0),IF(C22&gt;C23,1,0),IF(D22&gt;D23,1,0),IF(E22&gt;E23,1,0),IF(F22&gt;F23,1,0))</f>
        <v>0</v>
      </c>
      <c r="L22" s="124" t="str">
        <f>'13BCONKO'!D45</f>
        <v>Florian Lotkowski</v>
      </c>
      <c r="M22" s="125">
        <v>7</v>
      </c>
      <c r="N22" s="126">
        <v>8</v>
      </c>
      <c r="O22" s="126">
        <v>11</v>
      </c>
      <c r="P22" s="126">
        <v>11</v>
      </c>
      <c r="Q22" s="124"/>
      <c r="R22" s="135">
        <f>SUM(IF(M22&gt;M23,1,0),IF(N22&gt;N23,1,0),IF(O22&gt;O23,1,0),IF(P22&gt;P23,1,0),IF(Q22&gt;Q23,1,0))</f>
        <v>1</v>
      </c>
      <c r="W22" s="243"/>
      <c r="X22" s="243"/>
    </row>
    <row r="23" spans="1:28" ht="16.8" thickTop="1" thickBot="1" x14ac:dyDescent="0.35">
      <c r="A23" s="137"/>
      <c r="B23" s="138"/>
      <c r="C23" s="131"/>
      <c r="D23" s="131"/>
      <c r="E23" s="131"/>
      <c r="F23" s="132"/>
      <c r="G23" s="24">
        <f>SUM(IF(B23&gt;B22,1,0),IF(C23&gt;C22,1,0),IF(D23&gt;D22,1,0),IF(E23&gt;E22,1,0),IF(F23&gt;F22,1,0))</f>
        <v>0</v>
      </c>
      <c r="L23" s="137" t="str">
        <f>'13BCONKO'!D51</f>
        <v>Oisin Liu</v>
      </c>
      <c r="M23" s="138">
        <v>11</v>
      </c>
      <c r="N23" s="131">
        <v>11</v>
      </c>
      <c r="O23" s="131">
        <v>3</v>
      </c>
      <c r="P23" s="131">
        <v>13</v>
      </c>
      <c r="Q23" s="132"/>
      <c r="R23" s="24">
        <f>SUM(IF(M23&gt;M22,1,0),IF(N23&gt;N22,1,0),IF(O23&gt;O22,1,0),IF(P23&gt;P22,1,0),IF(Q23&gt;Q22,1,0))</f>
        <v>3</v>
      </c>
    </row>
    <row r="24" spans="1:28" ht="16.2" thickBot="1" x14ac:dyDescent="0.35">
      <c r="A24" s="263"/>
      <c r="B24" s="237"/>
      <c r="C24" s="237"/>
      <c r="D24" s="238"/>
      <c r="E24" s="133" t="s">
        <v>124</v>
      </c>
      <c r="F24" s="241" t="e">
        <f>_xlfn.XLOOKUP(H6,G22:G23,A22:A23)</f>
        <v>#N/A</v>
      </c>
      <c r="G24" s="242"/>
      <c r="H24" s="173"/>
      <c r="L24" s="237"/>
      <c r="M24" s="237"/>
      <c r="N24" s="237"/>
      <c r="O24" s="238"/>
      <c r="P24" s="133" t="s">
        <v>124</v>
      </c>
      <c r="Q24" s="241" t="str">
        <f>_xlfn.XLOOKUP(H6,R22:R23,L22:L23)</f>
        <v>Oisin Liu</v>
      </c>
      <c r="R24" s="242"/>
    </row>
    <row r="26" spans="1:28" ht="16.2" thickBot="1" x14ac:dyDescent="0.35"/>
    <row r="27" spans="1:28" ht="16.2" thickBot="1" x14ac:dyDescent="0.35">
      <c r="A27" s="119" t="s">
        <v>177</v>
      </c>
      <c r="B27" s="120">
        <v>1</v>
      </c>
      <c r="C27" s="121">
        <v>2</v>
      </c>
      <c r="D27" s="121">
        <v>3</v>
      </c>
      <c r="E27" s="122">
        <v>4</v>
      </c>
      <c r="F27" s="119">
        <v>5</v>
      </c>
      <c r="G27" s="83" t="s">
        <v>122</v>
      </c>
    </row>
    <row r="28" spans="1:28" ht="16.2" thickBot="1" x14ac:dyDescent="0.35">
      <c r="A28" s="124"/>
      <c r="B28" s="125"/>
      <c r="C28" s="126"/>
      <c r="D28" s="126"/>
      <c r="E28" s="126"/>
      <c r="F28" s="127"/>
      <c r="G28" s="128">
        <f>SUM(IF(B28&gt;B29,1,0),IF(C28&gt;C29,1,0),IF(D28&gt;D29,1,0),IF(E28&gt;E29,1,0),IF(F28&gt;F29,1,0))</f>
        <v>0</v>
      </c>
    </row>
    <row r="29" spans="1:28" ht="16.8" thickTop="1" thickBot="1" x14ac:dyDescent="0.35">
      <c r="A29" s="129"/>
      <c r="B29" s="130"/>
      <c r="C29" s="131"/>
      <c r="D29" s="131"/>
      <c r="E29" s="131"/>
      <c r="F29" s="132"/>
      <c r="G29" s="26">
        <f>SUM(IF(B29&gt;B28,1,0),IF(C29&gt;C28,1,0),IF(D29&gt;D28,1,0),IF(E29&gt;E28,1,0),IF(F29&gt;F28,1,0))</f>
        <v>0</v>
      </c>
    </row>
    <row r="30" spans="1:28" ht="16.2" thickBot="1" x14ac:dyDescent="0.35">
      <c r="A30" s="263"/>
      <c r="B30" s="237"/>
      <c r="C30" s="237"/>
      <c r="D30" s="238"/>
      <c r="E30" s="133" t="s">
        <v>124</v>
      </c>
      <c r="F30" s="239" t="e">
        <f>_xlfn.XLOOKUP(H6,G28:G29,A28:A29)</f>
        <v>#N/A</v>
      </c>
      <c r="G30" s="240"/>
      <c r="H30" s="173"/>
    </row>
    <row r="32" spans="1:28" ht="16.2" thickBot="1" x14ac:dyDescent="0.35"/>
    <row r="33" spans="1:8" ht="16.2" thickBot="1" x14ac:dyDescent="0.35">
      <c r="A33" s="119" t="s">
        <v>178</v>
      </c>
      <c r="B33" s="120">
        <v>1</v>
      </c>
      <c r="C33" s="121">
        <v>2</v>
      </c>
      <c r="D33" s="121">
        <v>3</v>
      </c>
      <c r="E33" s="121">
        <v>4</v>
      </c>
      <c r="F33" s="119">
        <v>5</v>
      </c>
      <c r="G33" s="83" t="s">
        <v>122</v>
      </c>
    </row>
    <row r="34" spans="1:8" ht="16.2" thickBot="1" x14ac:dyDescent="0.35">
      <c r="A34" s="127"/>
      <c r="B34" s="134"/>
      <c r="C34" s="126"/>
      <c r="D34" s="126"/>
      <c r="E34" s="126"/>
      <c r="F34" s="124"/>
      <c r="G34" s="135">
        <f>SUM(IF(B34&gt;B35,1,0),IF(C34&gt;C35,1,0),IF(D34&gt;D35,1,0),IF(E34&gt;E35,1,0),IF(F34&gt;F35,1,0))</f>
        <v>0</v>
      </c>
    </row>
    <row r="35" spans="1:8" ht="16.8" thickTop="1" thickBot="1" x14ac:dyDescent="0.35">
      <c r="A35" s="129"/>
      <c r="B35" s="130"/>
      <c r="C35" s="131"/>
      <c r="D35" s="131"/>
      <c r="E35" s="131"/>
      <c r="F35" s="136"/>
      <c r="G35" s="24">
        <f>SUM(IF(B35&gt;B34,1,0),IF(C35&gt;C34,1,0),IF(D35&gt;D34,1,0),IF(E35&gt;E34,1,0),IF(F35&gt;F34,1,0))</f>
        <v>0</v>
      </c>
    </row>
    <row r="36" spans="1:8" ht="16.2" thickBot="1" x14ac:dyDescent="0.35">
      <c r="A36" s="263"/>
      <c r="B36" s="237"/>
      <c r="C36" s="237"/>
      <c r="D36" s="238"/>
      <c r="E36" s="133" t="s">
        <v>124</v>
      </c>
      <c r="F36" s="241" t="e">
        <f>_xlfn.XLOOKUP(H6,G34:G35,A34:A35)</f>
        <v>#N/A</v>
      </c>
      <c r="G36" s="242"/>
      <c r="H36" s="173"/>
    </row>
    <row r="38" spans="1:8" ht="16.2" thickBot="1" x14ac:dyDescent="0.35">
      <c r="G38" s="15"/>
    </row>
    <row r="39" spans="1:8" ht="16.2" thickBot="1" x14ac:dyDescent="0.35">
      <c r="A39" s="119" t="s">
        <v>179</v>
      </c>
      <c r="B39" s="120">
        <v>1</v>
      </c>
      <c r="C39" s="121">
        <v>2</v>
      </c>
      <c r="D39" s="121">
        <v>3</v>
      </c>
      <c r="E39" s="121">
        <v>4</v>
      </c>
      <c r="F39" s="119">
        <v>5</v>
      </c>
      <c r="G39" s="25" t="s">
        <v>122</v>
      </c>
    </row>
    <row r="40" spans="1:8" ht="16.2" thickBot="1" x14ac:dyDescent="0.35">
      <c r="A40" s="124"/>
      <c r="B40" s="125"/>
      <c r="C40" s="126"/>
      <c r="D40" s="126"/>
      <c r="E40" s="126"/>
      <c r="F40" s="124"/>
      <c r="G40" s="135">
        <f>SUM(IF(B40&gt;B41,1,0),IF(C40&gt;C41,1,0),IF(D40&gt;D41,1,0),IF(E40&gt;E41,1,0),IF(F40&gt;F41,1,0))</f>
        <v>0</v>
      </c>
    </row>
    <row r="41" spans="1:8" ht="16.8" thickTop="1" thickBot="1" x14ac:dyDescent="0.35">
      <c r="A41" s="137"/>
      <c r="B41" s="138"/>
      <c r="C41" s="131"/>
      <c r="D41" s="131"/>
      <c r="E41" s="131"/>
      <c r="F41" s="136"/>
      <c r="G41" s="24">
        <f>SUM(IF(B41&gt;B40,1,0),IF(C41&gt;C40,1,0),IF(D41&gt;D40,1,0),IF(E41&gt;E40,1,0),IF(F41&gt;F40,1,0))</f>
        <v>0</v>
      </c>
    </row>
    <row r="42" spans="1:8" ht="16.2" thickBot="1" x14ac:dyDescent="0.35">
      <c r="A42" s="263"/>
      <c r="B42" s="237"/>
      <c r="C42" s="237"/>
      <c r="D42" s="238"/>
      <c r="E42" s="133" t="s">
        <v>124</v>
      </c>
      <c r="F42" s="241" t="e">
        <f>_xlfn.XLOOKUP(H6,G40:G41,A40:A41)</f>
        <v>#N/A</v>
      </c>
      <c r="G42" s="242"/>
      <c r="H42" s="173"/>
    </row>
    <row r="44" spans="1:8" ht="16.2" thickBot="1" x14ac:dyDescent="0.35"/>
    <row r="45" spans="1:8" ht="16.2" thickBot="1" x14ac:dyDescent="0.35">
      <c r="A45" s="119" t="s">
        <v>180</v>
      </c>
      <c r="B45" s="120">
        <v>1</v>
      </c>
      <c r="C45" s="121">
        <v>2</v>
      </c>
      <c r="D45" s="121">
        <v>3</v>
      </c>
      <c r="E45" s="121">
        <v>4</v>
      </c>
      <c r="F45" s="119">
        <v>5</v>
      </c>
      <c r="G45" s="83" t="s">
        <v>122</v>
      </c>
    </row>
    <row r="46" spans="1:8" ht="16.2" thickBot="1" x14ac:dyDescent="0.35">
      <c r="A46" s="124"/>
      <c r="B46" s="125"/>
      <c r="C46" s="126"/>
      <c r="D46" s="126"/>
      <c r="E46" s="126"/>
      <c r="F46" s="124"/>
      <c r="G46" s="135">
        <f>SUM(IF(B46&gt;B47,1,0),IF(C46&gt;C47,1,0),IF(D46&gt;D47,1,0),IF(E46&gt;E47,1,0),IF(F46&gt;F47,1,0))</f>
        <v>0</v>
      </c>
    </row>
    <row r="47" spans="1:8" ht="16.8" thickTop="1" thickBot="1" x14ac:dyDescent="0.35">
      <c r="A47" s="137"/>
      <c r="B47" s="138"/>
      <c r="C47" s="131"/>
      <c r="D47" s="131"/>
      <c r="E47" s="131"/>
      <c r="F47" s="132"/>
      <c r="G47" s="24">
        <f>SUM(IF(B47&gt;B46,1,0),IF(C47&gt;C46,1,0),IF(D47&gt;D46,1,0),IF(E47&gt;E46,1,0),IF(F47&gt;F46,1,0))</f>
        <v>0</v>
      </c>
    </row>
    <row r="48" spans="1:8" ht="16.2" thickBot="1" x14ac:dyDescent="0.35">
      <c r="A48" s="263"/>
      <c r="B48" s="237"/>
      <c r="C48" s="237"/>
      <c r="D48" s="238"/>
      <c r="E48" s="133" t="s">
        <v>124</v>
      </c>
      <c r="F48" s="241" t="e">
        <f>_xlfn.XLOOKUP(H6,G46:G47,A46:A47)</f>
        <v>#N/A</v>
      </c>
      <c r="G48" s="242"/>
      <c r="H48" s="173"/>
    </row>
  </sheetData>
  <mergeCells count="31">
    <mergeCell ref="W21:X22"/>
    <mergeCell ref="A36:D36"/>
    <mergeCell ref="F36:G36"/>
    <mergeCell ref="A42:D42"/>
    <mergeCell ref="F42:G42"/>
    <mergeCell ref="Q24:R24"/>
    <mergeCell ref="A48:D48"/>
    <mergeCell ref="F48:G48"/>
    <mergeCell ref="A24:D24"/>
    <mergeCell ref="F24:G24"/>
    <mergeCell ref="L24:O24"/>
    <mergeCell ref="A30:D30"/>
    <mergeCell ref="F30:G30"/>
    <mergeCell ref="AA19:AB19"/>
    <mergeCell ref="A12:D12"/>
    <mergeCell ref="F12:G12"/>
    <mergeCell ref="L12:O12"/>
    <mergeCell ref="Q12:R12"/>
    <mergeCell ref="V12:Y12"/>
    <mergeCell ref="AA12:AB12"/>
    <mergeCell ref="A18:D18"/>
    <mergeCell ref="F18:G18"/>
    <mergeCell ref="L18:O18"/>
    <mergeCell ref="Q18:R18"/>
    <mergeCell ref="V19:Y19"/>
    <mergeCell ref="AA6:AB6"/>
    <mergeCell ref="A6:D6"/>
    <mergeCell ref="F6:G6"/>
    <mergeCell ref="L6:O6"/>
    <mergeCell ref="Q6:R6"/>
    <mergeCell ref="V6:Y6"/>
  </mergeCells>
  <hyperlinks>
    <hyperlink ref="W21:X22" location="Contents!A1" display="Contents " xr:uid="{609A51C0-9BD0-5E46-A5B9-EEEEB2C3FF53}"/>
  </hyperlinks>
  <pageMargins left="0.7" right="0.7" top="0.75" bottom="0.75" header="0.3" footer="0.3"/>
  <pageSetup paperSize="9" orientation="portrait" horizontalDpi="0" verticalDpi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27330-F398-944C-A0AB-B27211E1308C}">
  <sheetPr>
    <tabColor rgb="FFFF0000"/>
  </sheetPr>
  <dimension ref="A1:R53"/>
  <sheetViews>
    <sheetView topLeftCell="A16" zoomScale="82" workbookViewId="0">
      <selection activeCell="M5" sqref="M5:N6"/>
    </sheetView>
  </sheetViews>
  <sheetFormatPr defaultColWidth="8.796875" defaultRowHeight="13.2" x14ac:dyDescent="0.25"/>
  <cols>
    <col min="1" max="1" width="4.5" style="139" customWidth="1"/>
    <col min="2" max="2" width="19.5" style="139" customWidth="1"/>
    <col min="3" max="3" width="4.69921875" style="139" customWidth="1"/>
    <col min="4" max="4" width="21.796875" style="139" bestFit="1" customWidth="1"/>
    <col min="5" max="5" width="4.5" style="139" customWidth="1"/>
    <col min="6" max="6" width="21.19921875" style="139" customWidth="1"/>
    <col min="7" max="7" width="4.5" style="139" customWidth="1"/>
    <col min="8" max="8" width="22.296875" style="139" bestFit="1" customWidth="1"/>
    <col min="9" max="9" width="4.5" style="139" customWidth="1"/>
    <col min="10" max="10" width="21.19921875" style="139" customWidth="1"/>
    <col min="11" max="11" width="4.5" style="139" customWidth="1"/>
    <col min="12" max="12" width="21.19921875" style="139" customWidth="1"/>
    <col min="13" max="16384" width="8.796875" style="139"/>
  </cols>
  <sheetData>
    <row r="1" spans="1:14" ht="22.8" x14ac:dyDescent="0.25">
      <c r="A1" s="244" t="s">
        <v>130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</row>
    <row r="2" spans="1:14" ht="13.8" x14ac:dyDescent="0.25">
      <c r="C2" s="140"/>
      <c r="D2" s="140"/>
      <c r="E2" s="141"/>
      <c r="F2" s="142"/>
      <c r="G2" s="143"/>
      <c r="H2" s="144"/>
      <c r="I2" s="141"/>
      <c r="J2" s="145"/>
    </row>
    <row r="3" spans="1:14" ht="13.8" x14ac:dyDescent="0.25">
      <c r="C3" s="140"/>
      <c r="D3" s="140"/>
      <c r="E3" s="174"/>
      <c r="F3" s="175" t="s">
        <v>185</v>
      </c>
      <c r="G3" s="176"/>
      <c r="H3" s="144"/>
      <c r="I3" s="141"/>
      <c r="J3" s="145"/>
    </row>
    <row r="4" spans="1:14" ht="15" x14ac:dyDescent="0.25">
      <c r="D4" s="148"/>
      <c r="E4" s="147"/>
      <c r="F4" s="148"/>
      <c r="G4" s="147"/>
      <c r="H4" s="148"/>
      <c r="J4" s="149"/>
    </row>
    <row r="5" spans="1:14" ht="13.8" x14ac:dyDescent="0.25">
      <c r="B5" s="150" t="s">
        <v>168</v>
      </c>
      <c r="D5" s="150" t="s">
        <v>131</v>
      </c>
      <c r="E5" s="147"/>
      <c r="F5" s="150" t="s">
        <v>132</v>
      </c>
      <c r="G5" s="147"/>
      <c r="H5" s="150" t="s">
        <v>133</v>
      </c>
      <c r="J5" s="151" t="s">
        <v>134</v>
      </c>
      <c r="M5" s="243" t="s">
        <v>186</v>
      </c>
      <c r="N5" s="243"/>
    </row>
    <row r="6" spans="1:14" ht="13.8" x14ac:dyDescent="0.25">
      <c r="D6" s="177"/>
      <c r="E6" s="147"/>
      <c r="F6" s="177"/>
      <c r="G6" s="147"/>
      <c r="H6" s="177"/>
      <c r="J6" s="178"/>
      <c r="M6" s="243"/>
      <c r="N6" s="243"/>
    </row>
    <row r="7" spans="1:14" ht="14.4" thickBot="1" x14ac:dyDescent="0.3">
      <c r="B7" s="179"/>
      <c r="C7" s="179"/>
      <c r="D7" s="177"/>
      <c r="E7" s="147"/>
      <c r="F7" s="177"/>
      <c r="G7" s="147"/>
      <c r="H7" s="177"/>
      <c r="J7" s="178"/>
    </row>
    <row r="8" spans="1:14" ht="15" x14ac:dyDescent="0.25">
      <c r="C8" s="180"/>
      <c r="J8" s="149"/>
    </row>
    <row r="9" spans="1:14" ht="15.6" thickBot="1" x14ac:dyDescent="0.3">
      <c r="B9" s="181">
        <v>1</v>
      </c>
      <c r="C9" s="182" t="s">
        <v>145</v>
      </c>
      <c r="D9" s="153" t="str">
        <f>'13B'!L12</f>
        <v>Pau de Riquer</v>
      </c>
      <c r="E9" s="154"/>
      <c r="F9" s="143"/>
      <c r="G9" s="141"/>
      <c r="H9" s="143"/>
      <c r="I9" s="143"/>
      <c r="J9" s="143"/>
      <c r="K9" s="141"/>
      <c r="L9" s="143"/>
    </row>
    <row r="10" spans="1:14" ht="13.8" x14ac:dyDescent="0.25">
      <c r="C10" s="180"/>
      <c r="D10" s="143"/>
      <c r="E10" s="155"/>
      <c r="F10" s="143"/>
      <c r="G10" s="141"/>
      <c r="H10" s="143"/>
      <c r="I10" s="143"/>
      <c r="J10" s="143"/>
      <c r="K10" s="141"/>
      <c r="L10" s="143"/>
    </row>
    <row r="11" spans="1:14" ht="14.4" thickBot="1" x14ac:dyDescent="0.3">
      <c r="B11" s="179"/>
      <c r="C11" s="183"/>
      <c r="D11" s="143"/>
      <c r="E11" s="156"/>
      <c r="F11" s="143"/>
      <c r="G11" s="141"/>
      <c r="H11" s="143"/>
      <c r="I11" s="143"/>
      <c r="J11" s="143"/>
      <c r="K11" s="141"/>
      <c r="L11" s="143"/>
    </row>
    <row r="12" spans="1:14" ht="15.6" thickBot="1" x14ac:dyDescent="0.3">
      <c r="C12" s="143"/>
      <c r="D12" s="157"/>
      <c r="F12" s="158" t="str" cm="1">
        <f t="array" ref="F12:G12">'13BCONSS'!Q6:R6</f>
        <v>Pau de Riquer</v>
      </c>
      <c r="G12" s="154">
        <v>0</v>
      </c>
      <c r="H12" s="143"/>
      <c r="I12" s="143"/>
      <c r="J12" s="143"/>
      <c r="K12" s="141"/>
      <c r="L12" s="143"/>
    </row>
    <row r="13" spans="1:14" ht="14.4" thickBot="1" x14ac:dyDescent="0.3">
      <c r="A13" s="139" t="s">
        <v>171</v>
      </c>
      <c r="B13" s="179" t="str">
        <f>'13B'!M134</f>
        <v>Gabriel Borucki</v>
      </c>
      <c r="C13" s="184"/>
      <c r="D13" s="143"/>
      <c r="E13" s="156"/>
      <c r="F13" s="143"/>
      <c r="G13" s="159"/>
      <c r="H13" s="143"/>
      <c r="I13" s="143"/>
      <c r="J13" s="143"/>
      <c r="K13" s="141"/>
      <c r="L13" s="143"/>
    </row>
    <row r="14" spans="1:14" ht="13.8" x14ac:dyDescent="0.25">
      <c r="C14" s="185"/>
      <c r="D14" s="143"/>
      <c r="E14" s="156"/>
      <c r="F14" s="143"/>
      <c r="G14" s="159"/>
      <c r="H14" s="143"/>
      <c r="I14" s="143"/>
      <c r="J14" s="143"/>
      <c r="K14" s="141"/>
      <c r="L14" s="143"/>
    </row>
    <row r="15" spans="1:14" ht="15.6" thickBot="1" x14ac:dyDescent="0.3">
      <c r="B15" s="181">
        <v>2</v>
      </c>
      <c r="C15" s="186"/>
      <c r="D15" s="161" t="str" cm="1">
        <f t="array" ref="D15:E15">'13BCONSS'!F12:G12</f>
        <v>Moses Yuen</v>
      </c>
      <c r="E15" s="162">
        <v>0</v>
      </c>
      <c r="F15" s="143"/>
      <c r="G15" s="163"/>
      <c r="H15" s="143"/>
      <c r="I15" s="143"/>
      <c r="J15" s="143"/>
      <c r="K15" s="141"/>
      <c r="L15" s="143"/>
    </row>
    <row r="16" spans="1:14" ht="13.8" x14ac:dyDescent="0.25">
      <c r="C16" s="187"/>
      <c r="D16" s="164"/>
      <c r="E16" s="164"/>
      <c r="G16" s="163"/>
      <c r="H16" s="143"/>
      <c r="L16" s="143"/>
    </row>
    <row r="17" spans="1:12" ht="14.4" thickBot="1" x14ac:dyDescent="0.3">
      <c r="A17" s="139" t="s">
        <v>161</v>
      </c>
      <c r="B17" s="179" t="str">
        <f>'13B'!L114</f>
        <v>Moses Yuen</v>
      </c>
      <c r="C17" s="188"/>
      <c r="D17" s="143"/>
      <c r="E17" s="143"/>
      <c r="F17" s="157"/>
      <c r="G17" s="163"/>
      <c r="H17" s="143"/>
      <c r="L17" s="143"/>
    </row>
    <row r="18" spans="1:12" ht="13.8" x14ac:dyDescent="0.25">
      <c r="B18" s="189"/>
      <c r="C18" s="190"/>
      <c r="D18" s="143"/>
      <c r="E18" s="143"/>
      <c r="F18" s="157"/>
      <c r="G18" s="163"/>
      <c r="H18" s="143"/>
      <c r="L18" s="143"/>
    </row>
    <row r="19" spans="1:12" ht="14.4" thickBot="1" x14ac:dyDescent="0.3">
      <c r="B19" s="179"/>
      <c r="C19" s="184"/>
      <c r="D19" s="143"/>
      <c r="E19" s="143"/>
      <c r="G19" s="163"/>
      <c r="H19" s="143"/>
      <c r="L19" s="143"/>
    </row>
    <row r="20" spans="1:12" ht="13.8" x14ac:dyDescent="0.25">
      <c r="C20" s="191"/>
      <c r="D20" s="143"/>
      <c r="E20" s="143"/>
      <c r="G20" s="163"/>
      <c r="H20" s="143"/>
      <c r="L20" s="143"/>
    </row>
    <row r="21" spans="1:12" ht="15.6" thickBot="1" x14ac:dyDescent="0.3">
      <c r="B21" s="181">
        <v>3</v>
      </c>
      <c r="C21" s="191" t="s">
        <v>146</v>
      </c>
      <c r="D21" s="153" t="str">
        <f>'13B'!L97</f>
        <v>Enoch Huang</v>
      </c>
      <c r="E21" s="154"/>
      <c r="F21" s="157" t="str">
        <f>IF($H$1=TRUE,D48+1,"")</f>
        <v/>
      </c>
      <c r="H21" s="158" t="str" cm="1">
        <f t="array" ref="H21:I21">'13BCONSS'!AA6:AB6</f>
        <v>Pau de Riquer</v>
      </c>
      <c r="I21" s="154">
        <v>0</v>
      </c>
      <c r="J21" s="143"/>
      <c r="L21" s="143"/>
    </row>
    <row r="22" spans="1:12" ht="13.8" x14ac:dyDescent="0.25">
      <c r="C22" s="191"/>
      <c r="D22" s="143"/>
      <c r="E22" s="155"/>
      <c r="F22" s="143"/>
      <c r="G22" s="163"/>
      <c r="H22" s="143"/>
      <c r="I22" s="165"/>
      <c r="J22" s="143"/>
      <c r="L22" s="143"/>
    </row>
    <row r="23" spans="1:12" ht="14.4" thickBot="1" x14ac:dyDescent="0.3">
      <c r="B23" s="179"/>
      <c r="C23" s="188"/>
      <c r="D23" s="143"/>
      <c r="E23" s="156"/>
      <c r="F23" s="143"/>
      <c r="G23" s="163"/>
      <c r="H23" s="143"/>
      <c r="I23" s="163"/>
      <c r="J23" s="143"/>
      <c r="L23" s="143"/>
    </row>
    <row r="24" spans="1:12" ht="15.6" thickBot="1" x14ac:dyDescent="0.3">
      <c r="C24" s="143"/>
      <c r="D24" s="157"/>
      <c r="F24" s="158" t="str" cm="1">
        <f t="array" ref="F24:G24">'13BCONSS'!Q12:R12</f>
        <v>Curtis Rutten</v>
      </c>
      <c r="G24" s="162">
        <v>0</v>
      </c>
      <c r="H24" s="143"/>
      <c r="I24" s="163"/>
      <c r="J24" s="143"/>
      <c r="L24" s="143"/>
    </row>
    <row r="25" spans="1:12" ht="14.4" thickBot="1" x14ac:dyDescent="0.3">
      <c r="B25" s="179"/>
      <c r="C25" s="184"/>
      <c r="D25" s="143"/>
      <c r="E25" s="156"/>
      <c r="F25" s="143"/>
      <c r="G25" s="141"/>
      <c r="H25" s="143"/>
      <c r="I25" s="163"/>
      <c r="J25" s="143"/>
      <c r="L25" s="143"/>
    </row>
    <row r="26" spans="1:12" ht="13.8" x14ac:dyDescent="0.25">
      <c r="C26" s="192"/>
      <c r="D26" s="143"/>
      <c r="E26" s="156"/>
      <c r="F26" s="143"/>
      <c r="G26" s="141"/>
      <c r="H26" s="143"/>
      <c r="I26" s="163"/>
      <c r="J26" s="143"/>
      <c r="L26" s="143"/>
    </row>
    <row r="27" spans="1:12" ht="15.6" thickBot="1" x14ac:dyDescent="0.3">
      <c r="B27" s="181">
        <v>4</v>
      </c>
      <c r="C27" s="193" t="s">
        <v>147</v>
      </c>
      <c r="D27" s="153" t="str">
        <f>'13B'!L63</f>
        <v>Curtis Rutten</v>
      </c>
      <c r="E27" s="162"/>
      <c r="F27" s="143"/>
      <c r="G27" s="141"/>
      <c r="I27" s="163"/>
      <c r="J27" s="143"/>
      <c r="L27" s="143"/>
    </row>
    <row r="28" spans="1:12" ht="13.8" x14ac:dyDescent="0.25">
      <c r="C28" s="192"/>
      <c r="D28" s="164"/>
      <c r="E28" s="164"/>
      <c r="F28" s="157"/>
      <c r="G28" s="141"/>
      <c r="H28" s="157"/>
      <c r="I28" s="163"/>
      <c r="J28" s="143"/>
      <c r="L28" s="143"/>
    </row>
    <row r="29" spans="1:12" ht="16.2" thickBot="1" x14ac:dyDescent="0.35">
      <c r="B29" s="179"/>
      <c r="C29" s="188"/>
      <c r="D29" s="143"/>
      <c r="E29" s="143"/>
      <c r="F29" s="157"/>
      <c r="G29" s="141"/>
      <c r="H29" s="157" t="str">
        <f>IF($H$1=TRUE,F39+1,"")</f>
        <v/>
      </c>
      <c r="I29" s="163"/>
      <c r="J29" s="166" t="str" cm="1">
        <f t="array" ref="J29:K29">'13BCONSS'!AA19:AB19</f>
        <v xml:space="preserve">Deon Binu </v>
      </c>
      <c r="K29" s="139">
        <v>0</v>
      </c>
      <c r="L29" s="143"/>
    </row>
    <row r="30" spans="1:12" ht="15.6" x14ac:dyDescent="0.3">
      <c r="B30" s="189"/>
      <c r="C30" s="190"/>
      <c r="D30" s="143"/>
      <c r="E30" s="143"/>
      <c r="F30" s="157"/>
      <c r="G30" s="141"/>
      <c r="H30" s="157"/>
      <c r="I30" s="163"/>
      <c r="J30" s="194"/>
      <c r="L30" s="143"/>
    </row>
    <row r="31" spans="1:12" ht="14.4" thickBot="1" x14ac:dyDescent="0.3">
      <c r="B31" s="179"/>
      <c r="C31" s="184"/>
      <c r="D31" s="143"/>
      <c r="E31" s="143"/>
      <c r="F31" s="157"/>
      <c r="G31" s="141"/>
      <c r="H31" s="143"/>
      <c r="I31" s="163"/>
      <c r="J31" s="168" t="s">
        <v>169</v>
      </c>
      <c r="L31" s="143"/>
    </row>
    <row r="32" spans="1:12" ht="13.8" x14ac:dyDescent="0.25">
      <c r="C32" s="191"/>
      <c r="D32" s="143"/>
      <c r="E32" s="143"/>
      <c r="F32" s="157"/>
      <c r="G32" s="141"/>
      <c r="I32" s="163"/>
      <c r="J32" s="143"/>
      <c r="L32" s="143"/>
    </row>
    <row r="33" spans="2:18" ht="15.6" thickBot="1" x14ac:dyDescent="0.3">
      <c r="B33" s="181">
        <v>5</v>
      </c>
      <c r="C33" s="191" t="s">
        <v>148</v>
      </c>
      <c r="D33" s="153" t="str">
        <f>'13B'!L46</f>
        <v>Mark Donlon</v>
      </c>
      <c r="E33" s="154"/>
      <c r="F33" s="143"/>
      <c r="G33" s="141"/>
      <c r="I33" s="169"/>
      <c r="K33" s="141"/>
    </row>
    <row r="34" spans="2:18" ht="13.8" x14ac:dyDescent="0.25">
      <c r="C34" s="191"/>
      <c r="D34" s="143"/>
      <c r="E34" s="163"/>
      <c r="F34" s="143"/>
      <c r="G34" s="141"/>
      <c r="I34" s="169"/>
      <c r="K34" s="141"/>
    </row>
    <row r="35" spans="2:18" ht="14.4" thickBot="1" x14ac:dyDescent="0.3">
      <c r="B35" s="179"/>
      <c r="C35" s="188"/>
      <c r="D35" s="143"/>
      <c r="E35" s="163"/>
      <c r="F35" s="143"/>
      <c r="G35" s="141"/>
      <c r="H35" s="143"/>
      <c r="I35" s="163"/>
      <c r="J35" s="143"/>
      <c r="K35" s="141"/>
    </row>
    <row r="36" spans="2:18" ht="15.6" thickBot="1" x14ac:dyDescent="0.3">
      <c r="C36" s="143"/>
      <c r="D36" s="157"/>
      <c r="F36" s="158" t="str" cm="1">
        <f t="array" ref="F36:G36">'13BCONSS'!Q18:R18</f>
        <v xml:space="preserve">Deon Binu </v>
      </c>
      <c r="G36" s="154">
        <v>0</v>
      </c>
      <c r="H36" s="143"/>
      <c r="I36" s="163"/>
      <c r="J36" s="143"/>
      <c r="K36" s="141"/>
    </row>
    <row r="37" spans="2:18" ht="14.4" thickBot="1" x14ac:dyDescent="0.3">
      <c r="B37" s="179"/>
      <c r="C37" s="143"/>
      <c r="D37" s="143"/>
      <c r="E37" s="163"/>
      <c r="F37" s="143"/>
      <c r="G37" s="155"/>
      <c r="H37" s="143"/>
      <c r="I37" s="163"/>
      <c r="J37" s="143"/>
      <c r="K37" s="141"/>
    </row>
    <row r="38" spans="2:18" ht="13.8" x14ac:dyDescent="0.25">
      <c r="C38" s="195"/>
      <c r="D38" s="143"/>
      <c r="E38" s="163"/>
      <c r="F38" s="143"/>
      <c r="G38" s="159"/>
      <c r="H38" s="143"/>
      <c r="I38" s="163"/>
      <c r="J38" s="143"/>
      <c r="K38" s="141"/>
    </row>
    <row r="39" spans="2:18" ht="15.6" thickBot="1" x14ac:dyDescent="0.3">
      <c r="B39" s="181">
        <v>6</v>
      </c>
      <c r="C39" s="193" t="s">
        <v>172</v>
      </c>
      <c r="D39" s="153" t="str">
        <f>'13B'!M133</f>
        <v>Deon Binu</v>
      </c>
      <c r="E39" s="162"/>
      <c r="F39" s="157" t="str">
        <f>IF($H$1=TRUE,F21+1,"")</f>
        <v/>
      </c>
      <c r="G39" s="169"/>
      <c r="H39" s="158" t="str" cm="1">
        <f t="array" ref="H39:I39">'13BCONSS'!AA12:AB12</f>
        <v xml:space="preserve">Deon Binu </v>
      </c>
      <c r="I39" s="162">
        <v>0</v>
      </c>
      <c r="J39" s="157"/>
      <c r="K39" s="141"/>
      <c r="L39" s="143"/>
    </row>
    <row r="40" spans="2:18" ht="13.8" x14ac:dyDescent="0.25">
      <c r="C40" s="192"/>
      <c r="D40" s="164"/>
      <c r="E40" s="164"/>
      <c r="F40" s="157"/>
      <c r="G40" s="169"/>
      <c r="H40" s="143"/>
      <c r="I40" s="143"/>
      <c r="J40" s="157"/>
      <c r="K40" s="141"/>
      <c r="L40" s="143"/>
    </row>
    <row r="41" spans="2:18" ht="14.4" thickBot="1" x14ac:dyDescent="0.3">
      <c r="B41" s="179"/>
      <c r="C41" s="188"/>
      <c r="D41" s="143"/>
      <c r="E41" s="143"/>
      <c r="F41" s="157"/>
      <c r="G41" s="169"/>
      <c r="H41" s="143"/>
      <c r="I41" s="143"/>
      <c r="J41" s="157"/>
      <c r="K41" s="141"/>
      <c r="L41" s="143"/>
    </row>
    <row r="42" spans="2:18" ht="13.8" x14ac:dyDescent="0.25">
      <c r="B42" s="189"/>
      <c r="C42" s="190"/>
      <c r="D42" s="143"/>
      <c r="E42" s="143"/>
      <c r="F42" s="157"/>
      <c r="G42" s="169"/>
      <c r="H42" s="143"/>
      <c r="I42" s="143"/>
      <c r="J42" s="157"/>
      <c r="K42" s="141"/>
      <c r="L42" s="143"/>
    </row>
    <row r="43" spans="2:18" ht="14.4" thickBot="1" x14ac:dyDescent="0.3">
      <c r="B43" s="179"/>
      <c r="C43" s="184"/>
      <c r="D43" s="143"/>
      <c r="E43" s="143"/>
      <c r="F43" s="143"/>
      <c r="G43" s="163"/>
      <c r="H43" s="143"/>
      <c r="K43" s="170"/>
      <c r="L43" s="143"/>
      <c r="Q43" s="143"/>
      <c r="R43" s="143"/>
    </row>
    <row r="44" spans="2:18" ht="13.8" x14ac:dyDescent="0.25">
      <c r="C44" s="192"/>
      <c r="D44" s="143"/>
      <c r="E44" s="143"/>
      <c r="F44" s="157"/>
      <c r="G44" s="163"/>
      <c r="H44" s="143"/>
      <c r="I44" s="143"/>
      <c r="K44" s="170"/>
      <c r="L44" s="143"/>
      <c r="Q44" s="143"/>
      <c r="R44" s="143"/>
    </row>
    <row r="45" spans="2:18" ht="15.6" thickBot="1" x14ac:dyDescent="0.3">
      <c r="B45" s="181">
        <v>7</v>
      </c>
      <c r="C45" s="191" t="s">
        <v>149</v>
      </c>
      <c r="D45" s="153" t="str">
        <f>'13B'!L80</f>
        <v>Florian Lotkowski</v>
      </c>
      <c r="E45" s="154"/>
      <c r="F45" s="143"/>
      <c r="G45" s="163"/>
      <c r="H45" s="143"/>
      <c r="I45" s="143"/>
      <c r="K45" s="141"/>
      <c r="L45" s="143"/>
      <c r="Q45" s="143"/>
      <c r="R45" s="143"/>
    </row>
    <row r="46" spans="2:18" ht="13.8" x14ac:dyDescent="0.25">
      <c r="C46" s="192"/>
      <c r="D46" s="143"/>
      <c r="E46" s="163"/>
      <c r="F46" s="143"/>
      <c r="G46" s="163"/>
      <c r="H46" s="143"/>
      <c r="I46" s="143"/>
      <c r="K46" s="141"/>
      <c r="L46" s="143"/>
      <c r="Q46" s="143"/>
      <c r="R46" s="143"/>
    </row>
    <row r="47" spans="2:18" ht="14.4" thickBot="1" x14ac:dyDescent="0.3">
      <c r="B47" s="179"/>
      <c r="C47" s="188"/>
      <c r="D47" s="143"/>
      <c r="E47" s="163"/>
      <c r="F47" s="143"/>
      <c r="G47" s="163"/>
      <c r="H47" s="143"/>
      <c r="I47" s="143"/>
      <c r="K47" s="141"/>
      <c r="L47" s="143"/>
      <c r="Q47" s="143"/>
      <c r="R47" s="143"/>
    </row>
    <row r="48" spans="2:18" ht="15.6" thickBot="1" x14ac:dyDescent="0.3">
      <c r="C48" s="143"/>
      <c r="D48" s="157"/>
      <c r="F48" s="158" t="str" cm="1">
        <f t="array" ref="F48:G48">'13BCONSS'!Q24:R24</f>
        <v>Oisin Liu</v>
      </c>
      <c r="G48" s="162">
        <v>0</v>
      </c>
      <c r="H48" s="143"/>
      <c r="I48" s="171"/>
      <c r="J48" s="149"/>
      <c r="K48" s="143"/>
      <c r="L48" s="143"/>
    </row>
    <row r="49" spans="2:12" ht="14.4" thickBot="1" x14ac:dyDescent="0.3">
      <c r="B49" s="179"/>
      <c r="C49" s="184"/>
      <c r="D49" s="143"/>
      <c r="E49" s="163"/>
      <c r="F49" s="143"/>
      <c r="G49" s="141"/>
      <c r="H49" s="143"/>
      <c r="L49" s="172"/>
    </row>
    <row r="50" spans="2:12" ht="13.8" x14ac:dyDescent="0.25">
      <c r="C50" s="185"/>
      <c r="D50" s="143"/>
      <c r="E50" s="163"/>
      <c r="F50" s="143"/>
      <c r="G50" s="141"/>
      <c r="L50" s="143"/>
    </row>
    <row r="51" spans="2:12" ht="15.6" thickBot="1" x14ac:dyDescent="0.3">
      <c r="B51" s="181">
        <v>8</v>
      </c>
      <c r="C51" s="186" t="s">
        <v>150</v>
      </c>
      <c r="D51" s="161" t="str">
        <f>'13B'!L29</f>
        <v>Oisin Liu</v>
      </c>
      <c r="E51" s="162"/>
      <c r="F51" s="143"/>
      <c r="G51" s="141"/>
      <c r="L51" s="143"/>
    </row>
    <row r="52" spans="2:12" ht="13.8" x14ac:dyDescent="0.25">
      <c r="C52" s="187"/>
      <c r="D52" s="164"/>
      <c r="E52" s="141"/>
      <c r="F52" s="143"/>
      <c r="G52" s="141"/>
      <c r="J52" s="143"/>
      <c r="K52" s="171"/>
    </row>
    <row r="53" spans="2:12" ht="14.4" thickBot="1" x14ac:dyDescent="0.3">
      <c r="B53" s="179"/>
      <c r="C53" s="188"/>
      <c r="D53" s="143"/>
      <c r="E53" s="141"/>
      <c r="F53" s="143"/>
      <c r="G53" s="141"/>
      <c r="H53" s="143"/>
    </row>
  </sheetData>
  <mergeCells count="2">
    <mergeCell ref="A1:K1"/>
    <mergeCell ref="M5:N6"/>
  </mergeCells>
  <hyperlinks>
    <hyperlink ref="M5:N6" location="Contents!A1" display="Contents " xr:uid="{F046086D-42CD-4746-9A8C-35B14C8F69C6}"/>
  </hyperlink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669DD-5C38-434E-91CA-402EE3C6774B}">
  <sheetPr>
    <tabColor rgb="FF0432FF"/>
  </sheetPr>
  <dimension ref="A1:R50"/>
  <sheetViews>
    <sheetView topLeftCell="D1" zoomScale="64" workbookViewId="0">
      <selection activeCell="G47" sqref="G47"/>
    </sheetView>
  </sheetViews>
  <sheetFormatPr defaultColWidth="11.19921875" defaultRowHeight="15.6" x14ac:dyDescent="0.3"/>
  <cols>
    <col min="2" max="2" width="17.796875" customWidth="1"/>
  </cols>
  <sheetData>
    <row r="1" spans="1:18" ht="16.8" thickTop="1" thickBot="1" x14ac:dyDescent="0.35">
      <c r="A1" s="247" t="s">
        <v>107</v>
      </c>
      <c r="B1" s="248"/>
      <c r="C1" s="249" t="s">
        <v>0</v>
      </c>
      <c r="D1" s="250"/>
      <c r="E1" s="250"/>
      <c r="F1" s="251"/>
      <c r="G1" s="252" t="s">
        <v>1</v>
      </c>
      <c r="H1" s="253"/>
      <c r="I1" s="253"/>
      <c r="J1" s="253"/>
      <c r="K1" s="253"/>
      <c r="L1" s="254"/>
      <c r="M1" s="59" t="s">
        <v>2</v>
      </c>
    </row>
    <row r="2" spans="1:18" ht="16.2" thickBot="1" x14ac:dyDescent="0.35">
      <c r="A2" s="255" t="s">
        <v>108</v>
      </c>
      <c r="B2" s="256"/>
      <c r="C2" s="257" t="s">
        <v>3</v>
      </c>
      <c r="D2" s="258"/>
      <c r="E2" s="258"/>
      <c r="F2" s="259"/>
      <c r="G2" s="260" t="s">
        <v>4</v>
      </c>
      <c r="H2" s="261"/>
      <c r="I2" s="260" t="s">
        <v>5</v>
      </c>
      <c r="J2" s="261"/>
      <c r="K2" s="260" t="s">
        <v>6</v>
      </c>
      <c r="L2" s="261"/>
      <c r="M2" s="61" t="s">
        <v>7</v>
      </c>
    </row>
    <row r="3" spans="1:18" ht="16.2" thickBot="1" x14ac:dyDescent="0.35">
      <c r="A3" s="234" t="s">
        <v>8</v>
      </c>
      <c r="B3" s="262"/>
      <c r="C3" s="62">
        <v>1</v>
      </c>
      <c r="D3" s="62">
        <v>2</v>
      </c>
      <c r="E3" s="62">
        <v>3</v>
      </c>
      <c r="F3" s="60">
        <v>4</v>
      </c>
      <c r="G3" s="63" t="s">
        <v>9</v>
      </c>
      <c r="H3" s="63" t="s">
        <v>10</v>
      </c>
      <c r="I3" s="63" t="s">
        <v>9</v>
      </c>
      <c r="J3" s="63" t="s">
        <v>10</v>
      </c>
      <c r="K3" s="63" t="s">
        <v>9</v>
      </c>
      <c r="L3" s="63" t="s">
        <v>10</v>
      </c>
      <c r="M3" s="61"/>
    </row>
    <row r="4" spans="1:18" ht="16.2" thickBot="1" x14ac:dyDescent="0.35">
      <c r="A4" s="64">
        <v>1</v>
      </c>
      <c r="B4" s="57" t="s">
        <v>89</v>
      </c>
      <c r="C4" s="9"/>
      <c r="D4" s="66">
        <f>H21</f>
        <v>3</v>
      </c>
      <c r="E4" s="66">
        <f>H15</f>
        <v>0</v>
      </c>
      <c r="F4" s="67">
        <f>H11</f>
        <v>3</v>
      </c>
      <c r="G4" s="66">
        <f>SUM(IF(D4=3,1,0),IF(E4=3,1,0),IF(F4=3,1,0))</f>
        <v>2</v>
      </c>
      <c r="H4" s="66">
        <f>SUM(IF(D4&lt;3,1,0),IF(E4&lt;3,1,0),IF(F4&lt;3,1,0))</f>
        <v>1</v>
      </c>
      <c r="I4" s="68">
        <f>SUM(D4,E4,F4)</f>
        <v>6</v>
      </c>
      <c r="J4" s="68">
        <f>SUM(C5,C6,C7)</f>
        <v>4</v>
      </c>
      <c r="K4" s="68"/>
      <c r="L4" s="69"/>
      <c r="M4" s="67">
        <f>SUM(IF(H4=3,4),IF(H4=2,3),IF(H4=1,2),IF(H4=0,1))</f>
        <v>2</v>
      </c>
      <c r="Q4" s="243" t="s">
        <v>186</v>
      </c>
      <c r="R4" s="243"/>
    </row>
    <row r="5" spans="1:18" ht="16.2" thickBot="1" x14ac:dyDescent="0.35">
      <c r="A5" s="64">
        <v>2</v>
      </c>
      <c r="B5" s="57" t="s">
        <v>110</v>
      </c>
      <c r="C5" s="66">
        <f>H22</f>
        <v>1</v>
      </c>
      <c r="D5" s="9"/>
      <c r="E5" s="66">
        <f>H13</f>
        <v>0</v>
      </c>
      <c r="F5" s="67">
        <f>H17</f>
        <v>3</v>
      </c>
      <c r="G5" s="66">
        <f>SUM(IF(C5=3,1,0),IF(E5=3,1,0),IF(F5=3,1,0))</f>
        <v>1</v>
      </c>
      <c r="H5" s="66">
        <f>SUM(IF(C5&lt;3,1,0),IF(E5&lt;3,1,0),IF(F5&lt;3,1,0))</f>
        <v>2</v>
      </c>
      <c r="I5" s="68">
        <f>SUM(C5,E5,F5)</f>
        <v>4</v>
      </c>
      <c r="J5" s="68">
        <f>SUM(D4,D6,D7)</f>
        <v>7</v>
      </c>
      <c r="K5" s="68"/>
      <c r="L5" s="69"/>
      <c r="M5" s="67">
        <f>SUM(IF(H5=3,4),IF(H5=2,3),IF(H5=1,2),IF(H5=0,1))</f>
        <v>3</v>
      </c>
      <c r="Q5" s="243"/>
      <c r="R5" s="243"/>
    </row>
    <row r="6" spans="1:18" ht="16.2" thickBot="1" x14ac:dyDescent="0.35">
      <c r="A6" s="64">
        <v>3</v>
      </c>
      <c r="B6" s="57" t="s">
        <v>85</v>
      </c>
      <c r="C6" s="66">
        <f>H16</f>
        <v>3</v>
      </c>
      <c r="D6" s="66">
        <f>H14</f>
        <v>3</v>
      </c>
      <c r="E6" s="9"/>
      <c r="F6" s="67">
        <f>H19</f>
        <v>3</v>
      </c>
      <c r="G6" s="66">
        <f>SUM(IF(C6=3,1,0),IF(D6=3,1,0),IF(F6=3,1,0))</f>
        <v>3</v>
      </c>
      <c r="H6" s="66">
        <f>SUM(IF(C6&lt;3,1,0),IF(D6&lt;3,1,0),IF(F6&lt;3,1,0))</f>
        <v>0</v>
      </c>
      <c r="I6" s="68">
        <f>SUM(C6,D6,F6)</f>
        <v>9</v>
      </c>
      <c r="J6" s="68">
        <f>SUM(E4,E5,E7)</f>
        <v>0</v>
      </c>
      <c r="K6" s="68"/>
      <c r="L6" s="69"/>
      <c r="M6" s="67">
        <f>SUM(IF(H6=3,4),IF(H6=2,3),IF(H6=1,2),IF(H6=0,1))</f>
        <v>1</v>
      </c>
    </row>
    <row r="7" spans="1:18" ht="16.2" thickBot="1" x14ac:dyDescent="0.35">
      <c r="A7" s="64">
        <v>4</v>
      </c>
      <c r="B7" s="57" t="s">
        <v>111</v>
      </c>
      <c r="C7" s="66">
        <f>H12</f>
        <v>0</v>
      </c>
      <c r="D7" s="66">
        <f>H18</f>
        <v>1</v>
      </c>
      <c r="E7" s="66">
        <f>H20</f>
        <v>0</v>
      </c>
      <c r="F7" s="70"/>
      <c r="G7" s="71">
        <f>SUM(IF(C7=3,1,0),IF(D7=3,1,0),IF(E7=3,1,0))</f>
        <v>0</v>
      </c>
      <c r="H7" s="71">
        <f>SUM(IF(C7&lt;3,1,0),IF(D7&lt;3,1,0),IF(E7&lt;3,1,0))</f>
        <v>3</v>
      </c>
      <c r="I7" s="72">
        <f>SUM(C7,D7,E7)</f>
        <v>1</v>
      </c>
      <c r="J7" s="72">
        <f>SUM(F4,F5,F6)</f>
        <v>9</v>
      </c>
      <c r="K7" s="72"/>
      <c r="L7" s="73"/>
      <c r="M7" s="74">
        <f>SUM(IF(H7=3,4),IF(H7=2,3),IF(H7=1,2),IF(H7=0,1))</f>
        <v>4</v>
      </c>
    </row>
    <row r="10" spans="1:18" ht="16.2" thickBot="1" x14ac:dyDescent="0.35">
      <c r="A10" s="75"/>
      <c r="C10" s="75"/>
      <c r="D10" s="75"/>
    </row>
    <row r="11" spans="1:18" ht="16.8" thickTop="1" thickBot="1" x14ac:dyDescent="0.35">
      <c r="A11" s="76" t="s">
        <v>11</v>
      </c>
      <c r="B11" s="77">
        <v>1</v>
      </c>
      <c r="C11" s="78">
        <v>11</v>
      </c>
      <c r="D11" s="79">
        <v>11</v>
      </c>
      <c r="E11" s="80">
        <v>11</v>
      </c>
      <c r="F11" s="80"/>
      <c r="G11" s="81"/>
      <c r="H11" s="82">
        <f>SUM(IF(C11&gt;C12,1,0),IF(D11&gt;D12,1,0),IF(E11&gt;E12,1,0),IF(F11&gt;F12,1,0),IF(G11&gt;G12,1,0))</f>
        <v>3</v>
      </c>
      <c r="L11" s="83" t="s">
        <v>12</v>
      </c>
      <c r="M11" s="84" t="s">
        <v>13</v>
      </c>
    </row>
    <row r="12" spans="1:18" ht="16.2" thickBot="1" x14ac:dyDescent="0.35">
      <c r="A12" s="85">
        <v>3</v>
      </c>
      <c r="B12" s="86">
        <v>4</v>
      </c>
      <c r="C12" s="87">
        <v>2</v>
      </c>
      <c r="D12" s="88">
        <v>4</v>
      </c>
      <c r="E12" s="88">
        <v>2</v>
      </c>
      <c r="F12" s="88"/>
      <c r="G12" s="89"/>
      <c r="H12" s="90">
        <f>SUM(IF(C12&gt;C11,1,0),IF(D12&gt;D11,1,0),IF(E12&gt;E11,1,0),IF(F12&gt;F11,1,0),IF(G12&gt;G11,1,0))</f>
        <v>0</v>
      </c>
      <c r="L12" s="43" t="s">
        <v>14</v>
      </c>
      <c r="M12" s="35" t="str">
        <f>_xlfn.XLOOKUP(O12,M4:M7,B4:B7)</f>
        <v>Lea Gal</v>
      </c>
      <c r="O12">
        <v>1</v>
      </c>
    </row>
    <row r="13" spans="1:18" ht="16.2" thickTop="1" x14ac:dyDescent="0.3">
      <c r="A13" s="91" t="s">
        <v>42</v>
      </c>
      <c r="B13" s="92">
        <v>2</v>
      </c>
      <c r="C13" s="93">
        <v>4</v>
      </c>
      <c r="D13" s="94">
        <v>3</v>
      </c>
      <c r="E13" s="94">
        <v>4</v>
      </c>
      <c r="F13" s="94"/>
      <c r="G13" s="95"/>
      <c r="H13" s="96">
        <f>SUM(IF(C13&gt;C14,1,0),IF(D13&gt;D14,1,0),IF(E13&gt;E14,1,0),IF(F13&gt;F14,1,0),IF(G13&gt;G14,1,0))</f>
        <v>0</v>
      </c>
      <c r="L13" s="42" t="s">
        <v>15</v>
      </c>
      <c r="M13" s="24" t="str">
        <f>_xlfn.XLOOKUP(O13,M4:M7,B4:B7)</f>
        <v>Polly Smith</v>
      </c>
      <c r="O13">
        <v>2</v>
      </c>
    </row>
    <row r="14" spans="1:18" ht="16.2" thickBot="1" x14ac:dyDescent="0.35">
      <c r="A14" s="97">
        <v>1</v>
      </c>
      <c r="B14" s="98">
        <v>3</v>
      </c>
      <c r="C14" s="99">
        <v>11</v>
      </c>
      <c r="D14" s="100">
        <v>11</v>
      </c>
      <c r="E14" s="100">
        <v>11</v>
      </c>
      <c r="F14" s="100"/>
      <c r="G14" s="101"/>
      <c r="H14" s="102">
        <f>SUM(IF(C14&gt;C13,1,0),IF(D14&gt;D13,1,0),IF(E14&gt;E13,1,0),IF(F14&gt;F13,1,0),IF(G14&gt;G13,1,0))</f>
        <v>3</v>
      </c>
      <c r="L14" s="42" t="s">
        <v>16</v>
      </c>
      <c r="M14" s="42" t="str">
        <f>_xlfn.XLOOKUP(O14,M4:M7,B4:B7)</f>
        <v>Anna Matveyeva</v>
      </c>
      <c r="O14">
        <v>3</v>
      </c>
    </row>
    <row r="15" spans="1:18" ht="16.8" thickTop="1" thickBot="1" x14ac:dyDescent="0.35">
      <c r="A15" s="91" t="s">
        <v>42</v>
      </c>
      <c r="B15" s="92">
        <v>1</v>
      </c>
      <c r="C15" s="93">
        <v>8</v>
      </c>
      <c r="D15" s="103">
        <v>4</v>
      </c>
      <c r="E15" s="103">
        <v>7</v>
      </c>
      <c r="F15" s="103"/>
      <c r="G15" s="104"/>
      <c r="H15" s="96">
        <f>SUM(IF(C15&gt;C16,1,0),IF(D15&gt;D16,1,0),IF(E15&gt;E16,1,0),IF(F15&gt;F16,1,0),IF(G15&gt;G16,1,0))</f>
        <v>0</v>
      </c>
      <c r="L15" s="26" t="s">
        <v>43</v>
      </c>
      <c r="M15" s="46" t="str">
        <f>_xlfn.XLOOKUP(O15,M4:M7,B4:B7)</f>
        <v>Naysa Kohli</v>
      </c>
      <c r="O15">
        <v>4</v>
      </c>
    </row>
    <row r="16" spans="1:18" ht="16.2" thickBot="1" x14ac:dyDescent="0.35">
      <c r="A16" s="97">
        <v>4</v>
      </c>
      <c r="B16" s="98">
        <v>3</v>
      </c>
      <c r="C16" s="99">
        <v>11</v>
      </c>
      <c r="D16" s="100">
        <v>11</v>
      </c>
      <c r="E16" s="100">
        <v>11</v>
      </c>
      <c r="F16" s="100"/>
      <c r="G16" s="105"/>
      <c r="H16" s="102">
        <f>SUM(IF(C16&gt;C15,1,0),IF(D16&gt;D15,1,0),IF(E16&gt;E15,1,0),IF(F16&gt;F15,1,0),IF(G16&gt;G15,1,0))</f>
        <v>3</v>
      </c>
    </row>
    <row r="17" spans="1:13" ht="16.2" thickTop="1" x14ac:dyDescent="0.3">
      <c r="A17" s="91" t="s">
        <v>42</v>
      </c>
      <c r="B17" s="92">
        <v>2</v>
      </c>
      <c r="C17" s="106">
        <v>12</v>
      </c>
      <c r="D17" s="103">
        <v>8</v>
      </c>
      <c r="E17" s="103">
        <v>11</v>
      </c>
      <c r="F17" s="103">
        <v>11</v>
      </c>
      <c r="G17" s="104"/>
      <c r="H17" s="96">
        <f>SUM(IF(C17&gt;C18,1,0),IF(D17&gt;D18,1,0),IF(E17&gt;E18,1,0),IF(F17&gt;F18,1,0),IF(G17&gt;G18,1,0))</f>
        <v>3</v>
      </c>
    </row>
    <row r="18" spans="1:13" ht="16.2" thickBot="1" x14ac:dyDescent="0.35">
      <c r="A18" s="97">
        <v>3</v>
      </c>
      <c r="B18" s="98">
        <v>4</v>
      </c>
      <c r="C18" s="99">
        <v>10</v>
      </c>
      <c r="D18" s="100">
        <v>11</v>
      </c>
      <c r="E18" s="100">
        <v>2</v>
      </c>
      <c r="F18" s="100">
        <v>5</v>
      </c>
      <c r="G18" s="105"/>
      <c r="H18" s="102">
        <f>SUM(IF(C18&gt;C17,1,0),IF(D18&gt;D17,1,0),IF(E18&gt;E17,1,0),IF(F18&gt;F17,1,0),IF(G18&gt;G17,1,0))</f>
        <v>1</v>
      </c>
    </row>
    <row r="19" spans="1:13" ht="16.2" thickTop="1" x14ac:dyDescent="0.3">
      <c r="A19" s="91" t="s">
        <v>42</v>
      </c>
      <c r="B19" s="107">
        <v>3</v>
      </c>
      <c r="C19" s="106">
        <v>11</v>
      </c>
      <c r="D19" s="103">
        <v>11</v>
      </c>
      <c r="E19" s="103">
        <v>11</v>
      </c>
      <c r="F19" s="103"/>
      <c r="G19" s="104"/>
      <c r="H19" s="108">
        <f>SUM(IF(C19&gt;C20,1,0),IF(D19&gt;D20,1,0),IF(E19&gt;E20,1,0),IF(F19&gt;F20,1,0),IF(G19&gt;G20,1,0))</f>
        <v>3</v>
      </c>
    </row>
    <row r="20" spans="1:13" ht="16.2" thickBot="1" x14ac:dyDescent="0.35">
      <c r="A20" s="97">
        <v>2</v>
      </c>
      <c r="B20" s="98">
        <v>4</v>
      </c>
      <c r="C20" s="99">
        <v>2</v>
      </c>
      <c r="D20" s="100">
        <v>4</v>
      </c>
      <c r="E20" s="100">
        <v>5</v>
      </c>
      <c r="F20" s="100"/>
      <c r="G20" s="105"/>
      <c r="H20" s="90">
        <f>SUM(IF(C20&gt;C19,1,0),IF(D20&gt;D19,1,0),IF(E20&gt;E19,1,0),IF(F20&gt;F19,1,0),IF(G20&gt;G19,1,0))</f>
        <v>0</v>
      </c>
    </row>
    <row r="21" spans="1:13" ht="16.2" thickTop="1" x14ac:dyDescent="0.3">
      <c r="A21" s="91" t="s">
        <v>42</v>
      </c>
      <c r="B21" s="107">
        <v>1</v>
      </c>
      <c r="C21" s="106">
        <v>11</v>
      </c>
      <c r="D21" s="103">
        <v>7</v>
      </c>
      <c r="E21" s="103">
        <v>11</v>
      </c>
      <c r="F21" s="103">
        <v>11</v>
      </c>
      <c r="G21" s="104"/>
      <c r="H21" s="96">
        <f>SUM(IF(C21&gt;C22,1,0),IF(D21&gt;D22,1,0),IF(E21&gt;E22,1,0),IF(F21&gt;F22,1,0),IF(G21&gt;G22,1,0))</f>
        <v>3</v>
      </c>
    </row>
    <row r="22" spans="1:13" ht="16.2" thickBot="1" x14ac:dyDescent="0.35">
      <c r="A22" s="109">
        <v>4</v>
      </c>
      <c r="B22" s="110">
        <v>2</v>
      </c>
      <c r="C22" s="111">
        <v>6</v>
      </c>
      <c r="D22" s="112">
        <v>11</v>
      </c>
      <c r="E22" s="112">
        <v>4</v>
      </c>
      <c r="F22" s="112">
        <v>2</v>
      </c>
      <c r="H22" s="113">
        <f>SUM(IF(C22&gt;C21,1,0),IF(D22&gt;D21,1,0),IF(E22&gt;E21,1,0),IF(F22&gt;F21,1,0),IF(G22&gt;G21,1,0))</f>
        <v>1</v>
      </c>
    </row>
    <row r="23" spans="1:13" ht="16.2" thickTop="1" x14ac:dyDescent="0.3">
      <c r="A23" s="114"/>
      <c r="B23" s="114"/>
      <c r="C23" s="115"/>
      <c r="D23" s="115"/>
      <c r="E23" s="115"/>
      <c r="F23" s="115"/>
      <c r="G23" s="115"/>
      <c r="H23" s="115"/>
    </row>
    <row r="24" spans="1:13" x14ac:dyDescent="0.3">
      <c r="A24" s="116"/>
      <c r="B24" s="116"/>
    </row>
    <row r="25" spans="1:13" ht="16.2" thickBot="1" x14ac:dyDescent="0.35">
      <c r="A25" s="116"/>
      <c r="B25" s="116"/>
    </row>
    <row r="26" spans="1:13" ht="16.8" thickTop="1" thickBot="1" x14ac:dyDescent="0.35">
      <c r="A26" s="247" t="s">
        <v>109</v>
      </c>
      <c r="B26" s="248"/>
      <c r="C26" s="249" t="s">
        <v>0</v>
      </c>
      <c r="D26" s="250"/>
      <c r="E26" s="250"/>
      <c r="F26" s="251"/>
      <c r="G26" s="252" t="s">
        <v>1</v>
      </c>
      <c r="H26" s="253"/>
      <c r="I26" s="253"/>
      <c r="J26" s="253"/>
      <c r="K26" s="253"/>
      <c r="L26" s="254"/>
      <c r="M26" s="59" t="s">
        <v>2</v>
      </c>
    </row>
    <row r="27" spans="1:13" ht="16.2" thickBot="1" x14ac:dyDescent="0.35">
      <c r="A27" s="255" t="s">
        <v>45</v>
      </c>
      <c r="B27" s="256"/>
      <c r="C27" s="257" t="s">
        <v>3</v>
      </c>
      <c r="D27" s="258"/>
      <c r="E27" s="258"/>
      <c r="F27" s="259"/>
      <c r="G27" s="260" t="s">
        <v>4</v>
      </c>
      <c r="H27" s="261"/>
      <c r="I27" s="260" t="s">
        <v>5</v>
      </c>
      <c r="J27" s="261"/>
      <c r="K27" s="260" t="s">
        <v>6</v>
      </c>
      <c r="L27" s="261"/>
      <c r="M27" s="61" t="s">
        <v>7</v>
      </c>
    </row>
    <row r="28" spans="1:13" ht="16.2" thickBot="1" x14ac:dyDescent="0.35">
      <c r="A28" s="234" t="s">
        <v>8</v>
      </c>
      <c r="B28" s="262"/>
      <c r="C28" s="62">
        <v>1</v>
      </c>
      <c r="D28" s="62">
        <v>2</v>
      </c>
      <c r="E28" s="62">
        <v>3</v>
      </c>
      <c r="F28" s="60">
        <v>4</v>
      </c>
      <c r="G28" s="63" t="s">
        <v>9</v>
      </c>
      <c r="H28" s="63" t="s">
        <v>10</v>
      </c>
      <c r="I28" s="63" t="s">
        <v>9</v>
      </c>
      <c r="J28" s="63" t="s">
        <v>10</v>
      </c>
      <c r="K28" s="63" t="s">
        <v>9</v>
      </c>
      <c r="L28" s="63" t="s">
        <v>10</v>
      </c>
      <c r="M28" s="61"/>
    </row>
    <row r="29" spans="1:13" ht="16.2" thickBot="1" x14ac:dyDescent="0.35">
      <c r="A29" s="64">
        <v>1</v>
      </c>
      <c r="B29" s="57" t="s">
        <v>87</v>
      </c>
      <c r="C29" s="9"/>
      <c r="D29" s="66">
        <f>H46</f>
        <v>1</v>
      </c>
      <c r="E29" s="66">
        <f>H40</f>
        <v>3</v>
      </c>
      <c r="F29" s="67">
        <f>H36</f>
        <v>3</v>
      </c>
      <c r="G29" s="66">
        <f>SUM(IF(D29=3,1,0),IF(E29=3,1,0),IF(F29=3,1,0))</f>
        <v>2</v>
      </c>
      <c r="H29" s="66">
        <f>SUM(IF(D29&lt;3,1,0),IF(E29&lt;3,1,0),IF(F29&lt;3,1,0))</f>
        <v>1</v>
      </c>
      <c r="I29" s="68">
        <f>SUM(D29,E29,F29)</f>
        <v>7</v>
      </c>
      <c r="J29" s="68">
        <f>SUM(C30,C31,C32)</f>
        <v>3</v>
      </c>
      <c r="K29" s="68"/>
      <c r="L29" s="69"/>
      <c r="M29" s="67">
        <f>SUM(IF(H29=3,4),IF(H29=2,3),IF(H29=1,2),IF(H29=0,1))</f>
        <v>2</v>
      </c>
    </row>
    <row r="30" spans="1:13" ht="16.2" thickBot="1" x14ac:dyDescent="0.35">
      <c r="A30" s="64">
        <v>2</v>
      </c>
      <c r="B30" s="57" t="s">
        <v>90</v>
      </c>
      <c r="C30" s="66">
        <f>H47</f>
        <v>3</v>
      </c>
      <c r="D30" s="9"/>
      <c r="E30" s="66">
        <f>H38</f>
        <v>3</v>
      </c>
      <c r="F30" s="67">
        <f>H42</f>
        <v>3</v>
      </c>
      <c r="G30" s="66">
        <f>SUM(IF(C30=3,1,0),IF(E30=3,1,0),IF(F30=3,1,0))</f>
        <v>3</v>
      </c>
      <c r="H30" s="66">
        <f>SUM(IF(C30&lt;3,1,0),IF(E30&lt;3,1,0),IF(F30&lt;3,1,0))</f>
        <v>0</v>
      </c>
      <c r="I30" s="68">
        <f>SUM(C30,E30,F30)</f>
        <v>9</v>
      </c>
      <c r="J30" s="68">
        <f>SUM(D29,D31,D32)</f>
        <v>3</v>
      </c>
      <c r="K30" s="68"/>
      <c r="L30" s="69"/>
      <c r="M30" s="67">
        <f>SUM(IF(H30=3,4),IF(H30=2,3),IF(H30=1,2),IF(H30=0,1))</f>
        <v>1</v>
      </c>
    </row>
    <row r="31" spans="1:13" ht="16.2" thickBot="1" x14ac:dyDescent="0.35">
      <c r="A31" s="64">
        <v>3</v>
      </c>
      <c r="B31" s="57" t="s">
        <v>86</v>
      </c>
      <c r="C31" s="66">
        <f>H41</f>
        <v>0</v>
      </c>
      <c r="D31" s="66">
        <f>H39</f>
        <v>0</v>
      </c>
      <c r="E31" s="9"/>
      <c r="F31" s="67">
        <f>H44</f>
        <v>0</v>
      </c>
      <c r="G31" s="66">
        <f>SUM(IF(C31=3,1,0),IF(D31=3,1,0),IF(F31=3,1,0))</f>
        <v>0</v>
      </c>
      <c r="H31" s="66">
        <f>SUM(IF(C31&lt;3,1,0),IF(D31&lt;3,1,0),IF(F31&lt;3,1,0))</f>
        <v>3</v>
      </c>
      <c r="I31" s="68">
        <f>SUM(C31,D31,F31)</f>
        <v>0</v>
      </c>
      <c r="J31" s="68">
        <f>SUM(E29,E30,E32)</f>
        <v>9</v>
      </c>
      <c r="K31" s="68"/>
      <c r="L31" s="69"/>
      <c r="M31" s="67">
        <f>SUM(IF(H31=3,4),IF(H31=2,3),IF(H31=1,2),IF(H31=0,1))</f>
        <v>4</v>
      </c>
    </row>
    <row r="32" spans="1:13" ht="27" thickBot="1" x14ac:dyDescent="0.35">
      <c r="A32" s="64">
        <v>4</v>
      </c>
      <c r="B32" s="57" t="s">
        <v>91</v>
      </c>
      <c r="C32" s="66">
        <f>H37</f>
        <v>0</v>
      </c>
      <c r="D32" s="66">
        <f>H43</f>
        <v>2</v>
      </c>
      <c r="E32" s="66">
        <f>H45</f>
        <v>3</v>
      </c>
      <c r="F32" s="70"/>
      <c r="G32" s="71">
        <f>SUM(IF(C32=3,1,0),IF(D32=3,1,0),IF(E32=3,1,0))</f>
        <v>1</v>
      </c>
      <c r="H32" s="71">
        <f>SUM(IF(C32&lt;3,1,0),IF(D32&lt;3,1,0),IF(E32&lt;3,1,0))</f>
        <v>2</v>
      </c>
      <c r="I32" s="72">
        <f>SUM(C32,D32,E32)</f>
        <v>5</v>
      </c>
      <c r="J32" s="72">
        <f>SUM(F29,F30,F31)</f>
        <v>6</v>
      </c>
      <c r="K32" s="72"/>
      <c r="L32" s="73"/>
      <c r="M32" s="74">
        <f>SUM(IF(H32=3,4),IF(H32=2,3),IF(H32=1,2),IF(H32=0,1))</f>
        <v>3</v>
      </c>
    </row>
    <row r="35" spans="1:15" ht="16.2" thickBot="1" x14ac:dyDescent="0.35">
      <c r="A35" s="75"/>
      <c r="C35" s="75"/>
      <c r="D35" s="75"/>
    </row>
    <row r="36" spans="1:15" ht="16.8" thickTop="1" thickBot="1" x14ac:dyDescent="0.35">
      <c r="A36" s="76" t="s">
        <v>11</v>
      </c>
      <c r="B36" s="77">
        <v>1</v>
      </c>
      <c r="C36" s="78">
        <v>11</v>
      </c>
      <c r="D36" s="79">
        <v>11</v>
      </c>
      <c r="E36" s="80">
        <v>11</v>
      </c>
      <c r="F36" s="80"/>
      <c r="G36" s="81"/>
      <c r="H36" s="82">
        <f>SUM(IF(C36&gt;C37,1,0),IF(D36&gt;D37,1,0),IF(E36&gt;E37,1,0),IF(F36&gt;F37,1,0),IF(G36&gt;G37,1,0))</f>
        <v>3</v>
      </c>
      <c r="L36" s="83" t="s">
        <v>12</v>
      </c>
      <c r="M36" s="84" t="s">
        <v>13</v>
      </c>
    </row>
    <row r="37" spans="1:15" ht="16.2" thickBot="1" x14ac:dyDescent="0.35">
      <c r="A37" s="85">
        <v>3</v>
      </c>
      <c r="B37" s="86">
        <v>4</v>
      </c>
      <c r="C37" s="87">
        <v>3</v>
      </c>
      <c r="D37" s="88">
        <v>4</v>
      </c>
      <c r="E37" s="88">
        <v>6</v>
      </c>
      <c r="F37" s="88"/>
      <c r="G37" s="89"/>
      <c r="H37" s="90">
        <f>SUM(IF(C37&gt;C36,1,0),IF(D37&gt;D36,1,0),IF(E37&gt;E36,1,0),IF(F37&gt;F36,1,0),IF(G37&gt;G36,1,0))</f>
        <v>0</v>
      </c>
      <c r="L37" s="43" t="s">
        <v>14</v>
      </c>
      <c r="M37" s="35" t="str">
        <f>_xlfn.XLOOKUP(O37,M29:M32,B29:B32)</f>
        <v>Jane Wilson</v>
      </c>
      <c r="O37">
        <v>1</v>
      </c>
    </row>
    <row r="38" spans="1:15" ht="16.2" thickTop="1" x14ac:dyDescent="0.3">
      <c r="A38" s="91" t="s">
        <v>42</v>
      </c>
      <c r="B38" s="92">
        <v>2</v>
      </c>
      <c r="C38" s="93">
        <v>11</v>
      </c>
      <c r="D38" s="94">
        <v>11</v>
      </c>
      <c r="E38" s="94">
        <v>11</v>
      </c>
      <c r="F38" s="94"/>
      <c r="G38" s="95"/>
      <c r="H38" s="96">
        <f>SUM(IF(C38&gt;C39,1,0),IF(D38&gt;D39,1,0),IF(E38&gt;E39,1,0),IF(F38&gt;F39,1,0),IF(G38&gt;G39,1,0))</f>
        <v>3</v>
      </c>
      <c r="L38" s="42" t="s">
        <v>15</v>
      </c>
      <c r="M38" s="24" t="str">
        <f>_xlfn.XLOOKUP(O38,M29:M32,B29:B32)</f>
        <v>Nuria Goldston</v>
      </c>
      <c r="O38">
        <v>2</v>
      </c>
    </row>
    <row r="39" spans="1:15" ht="16.2" thickBot="1" x14ac:dyDescent="0.35">
      <c r="A39" s="97">
        <v>1</v>
      </c>
      <c r="B39" s="98">
        <v>3</v>
      </c>
      <c r="C39" s="99">
        <v>6</v>
      </c>
      <c r="D39" s="100">
        <v>5</v>
      </c>
      <c r="E39" s="100">
        <v>3</v>
      </c>
      <c r="F39" s="100"/>
      <c r="G39" s="101"/>
      <c r="H39" s="102">
        <f>SUM(IF(C39&gt;C38,1,0),IF(D39&gt;D38,1,0),IF(E39&gt;E38,1,0),IF(F39&gt;F38,1,0),IF(G39&gt;G38,1,0))</f>
        <v>0</v>
      </c>
      <c r="L39" s="42" t="s">
        <v>16</v>
      </c>
      <c r="M39" s="42" t="str">
        <f>_xlfn.XLOOKUP(O39,M29:M32,B29:B32)</f>
        <v>Miranda Parra Escalona</v>
      </c>
      <c r="O39">
        <v>3</v>
      </c>
    </row>
    <row r="40" spans="1:15" ht="16.8" thickTop="1" thickBot="1" x14ac:dyDescent="0.35">
      <c r="A40" s="91" t="s">
        <v>42</v>
      </c>
      <c r="B40" s="92">
        <v>1</v>
      </c>
      <c r="C40" s="93">
        <v>11</v>
      </c>
      <c r="D40" s="103">
        <v>11</v>
      </c>
      <c r="E40" s="103">
        <v>11</v>
      </c>
      <c r="F40" s="103"/>
      <c r="G40" s="104"/>
      <c r="H40" s="96">
        <f>SUM(IF(C40&gt;C41,1,0),IF(D40&gt;D41,1,0),IF(E40&gt;E41,1,0),IF(F40&gt;F41,1,0),IF(G40&gt;G41,1,0))</f>
        <v>3</v>
      </c>
      <c r="L40" s="26" t="s">
        <v>43</v>
      </c>
      <c r="M40" s="46" t="str">
        <f>_xlfn.XLOOKUP(O40,M29:M32,B29:B32)</f>
        <v>Titanilla Kozak</v>
      </c>
      <c r="O40">
        <v>4</v>
      </c>
    </row>
    <row r="41" spans="1:15" ht="16.2" thickBot="1" x14ac:dyDescent="0.35">
      <c r="A41" s="97">
        <v>4</v>
      </c>
      <c r="B41" s="98">
        <v>3</v>
      </c>
      <c r="C41" s="99">
        <v>4</v>
      </c>
      <c r="D41" s="100">
        <v>5</v>
      </c>
      <c r="E41" s="100">
        <v>6</v>
      </c>
      <c r="F41" s="100"/>
      <c r="G41" s="105"/>
      <c r="H41" s="102">
        <f>SUM(IF(C41&gt;C40,1,0),IF(D41&gt;D40,1,0),IF(E41&gt;E40,1,0),IF(F41&gt;F40,1,0),IF(G41&gt;G40,1,0))</f>
        <v>0</v>
      </c>
    </row>
    <row r="42" spans="1:15" ht="16.2" thickTop="1" x14ac:dyDescent="0.3">
      <c r="A42" s="91" t="s">
        <v>42</v>
      </c>
      <c r="B42" s="92">
        <v>2</v>
      </c>
      <c r="C42" s="106">
        <v>9</v>
      </c>
      <c r="D42" s="103">
        <v>9</v>
      </c>
      <c r="E42" s="103">
        <v>11</v>
      </c>
      <c r="F42" s="103">
        <v>11</v>
      </c>
      <c r="G42" s="104">
        <v>11</v>
      </c>
      <c r="H42" s="96">
        <f>SUM(IF(C42&gt;C43,1,0),IF(D42&gt;D43,1,0),IF(E42&gt;E43,1,0),IF(F42&gt;F43,1,0),IF(G42&gt;G43,1,0))</f>
        <v>3</v>
      </c>
    </row>
    <row r="43" spans="1:15" ht="16.2" thickBot="1" x14ac:dyDescent="0.35">
      <c r="A43" s="97">
        <v>3</v>
      </c>
      <c r="B43" s="98">
        <v>4</v>
      </c>
      <c r="C43" s="99">
        <v>11</v>
      </c>
      <c r="D43" s="100">
        <v>11</v>
      </c>
      <c r="E43" s="100">
        <v>7</v>
      </c>
      <c r="F43" s="100">
        <v>6</v>
      </c>
      <c r="G43" s="105">
        <v>8</v>
      </c>
      <c r="H43" s="102">
        <f>SUM(IF(C43&gt;C42,1,0),IF(D43&gt;D42,1,0),IF(E43&gt;E42,1,0),IF(F43&gt;F42,1,0),IF(G43&gt;G42,1,0))</f>
        <v>2</v>
      </c>
    </row>
    <row r="44" spans="1:15" ht="16.2" thickTop="1" x14ac:dyDescent="0.3">
      <c r="A44" s="91" t="s">
        <v>42</v>
      </c>
      <c r="B44" s="107">
        <v>3</v>
      </c>
      <c r="C44" s="106">
        <v>6</v>
      </c>
      <c r="D44" s="103">
        <v>2</v>
      </c>
      <c r="E44" s="103">
        <v>6</v>
      </c>
      <c r="F44" s="103"/>
      <c r="G44" s="104"/>
      <c r="H44" s="108">
        <f>SUM(IF(C44&gt;C45,1,0),IF(D44&gt;D45,1,0),IF(E44&gt;E45,1,0),IF(F44&gt;F45,1,0),IF(G44&gt;G45,1,0))</f>
        <v>0</v>
      </c>
    </row>
    <row r="45" spans="1:15" ht="16.2" thickBot="1" x14ac:dyDescent="0.35">
      <c r="A45" s="97">
        <v>2</v>
      </c>
      <c r="B45" s="98">
        <v>4</v>
      </c>
      <c r="C45" s="99">
        <v>11</v>
      </c>
      <c r="D45" s="100">
        <v>11</v>
      </c>
      <c r="E45" s="100">
        <v>11</v>
      </c>
      <c r="F45" s="100"/>
      <c r="G45" s="105"/>
      <c r="H45" s="90">
        <f>SUM(IF(C45&gt;C44,1,0),IF(D45&gt;D44,1,0),IF(E45&gt;E44,1,0),IF(F45&gt;F44,1,0),IF(G45&gt;G44,1,0))</f>
        <v>3</v>
      </c>
    </row>
    <row r="46" spans="1:15" ht="16.2" thickTop="1" x14ac:dyDescent="0.3">
      <c r="A46" s="91" t="s">
        <v>42</v>
      </c>
      <c r="B46" s="107">
        <v>1</v>
      </c>
      <c r="C46" s="106">
        <v>11</v>
      </c>
      <c r="D46" s="103">
        <v>6</v>
      </c>
      <c r="E46" s="103">
        <v>9</v>
      </c>
      <c r="F46" s="103">
        <v>3</v>
      </c>
      <c r="G46" s="104"/>
      <c r="H46" s="96">
        <f>SUM(IF(C46&gt;C47,1,0),IF(D46&gt;D47,1,0),IF(E46&gt;E47,1,0),IF(F46&gt;F47,1,0),IF(G46&gt;G47,1,0))</f>
        <v>1</v>
      </c>
    </row>
    <row r="47" spans="1:15" ht="16.2" thickBot="1" x14ac:dyDescent="0.35">
      <c r="A47" s="109">
        <v>4</v>
      </c>
      <c r="B47" s="110">
        <v>2</v>
      </c>
      <c r="C47" s="111">
        <v>9</v>
      </c>
      <c r="D47" s="112">
        <v>11</v>
      </c>
      <c r="E47" s="112">
        <v>11</v>
      </c>
      <c r="F47" s="112">
        <v>11</v>
      </c>
      <c r="H47" s="113">
        <f>SUM(IF(C47&gt;C46,1,0),IF(D47&gt;D46,1,0),IF(E47&gt;E46,1,0),IF(F47&gt;F46,1,0),IF(G47&gt;G46,1,0))</f>
        <v>3</v>
      </c>
    </row>
    <row r="48" spans="1:15" ht="16.2" thickTop="1" x14ac:dyDescent="0.3">
      <c r="A48" s="114"/>
      <c r="B48" s="114"/>
      <c r="C48" s="115"/>
      <c r="D48" s="115"/>
      <c r="E48" s="115"/>
      <c r="F48" s="115"/>
      <c r="G48" s="115"/>
      <c r="H48" s="115"/>
    </row>
    <row r="49" spans="1:2" x14ac:dyDescent="0.3">
      <c r="A49" s="116"/>
      <c r="B49" s="116"/>
    </row>
    <row r="50" spans="1:2" x14ac:dyDescent="0.3">
      <c r="A50" s="116"/>
      <c r="B50" s="116"/>
    </row>
  </sheetData>
  <mergeCells count="19">
    <mergeCell ref="A28:B28"/>
    <mergeCell ref="Q4:R5"/>
    <mergeCell ref="A3:B3"/>
    <mergeCell ref="A26:B26"/>
    <mergeCell ref="C26:F26"/>
    <mergeCell ref="G26:L26"/>
    <mergeCell ref="A27:B27"/>
    <mergeCell ref="C27:F27"/>
    <mergeCell ref="G27:H27"/>
    <mergeCell ref="I27:J27"/>
    <mergeCell ref="K27:L27"/>
    <mergeCell ref="A1:B1"/>
    <mergeCell ref="C1:F1"/>
    <mergeCell ref="G1:L1"/>
    <mergeCell ref="A2:B2"/>
    <mergeCell ref="C2:F2"/>
    <mergeCell ref="G2:H2"/>
    <mergeCell ref="I2:J2"/>
    <mergeCell ref="K2:L2"/>
  </mergeCells>
  <hyperlinks>
    <hyperlink ref="Q4:R5" location="Contents!A1" display="Contents " xr:uid="{78C36974-B433-374D-B4A6-B28B5A7BFC0C}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B8FDF-9110-F944-ACE6-975688F6D689}">
  <sheetPr>
    <tabColor rgb="FF0432FF"/>
  </sheetPr>
  <dimension ref="A1:I86"/>
  <sheetViews>
    <sheetView topLeftCell="A59" workbookViewId="0">
      <selection activeCell="D59" sqref="D59"/>
    </sheetView>
  </sheetViews>
  <sheetFormatPr defaultColWidth="11.19921875" defaultRowHeight="15.6" x14ac:dyDescent="0.3"/>
  <cols>
    <col min="1" max="1" width="6" customWidth="1"/>
    <col min="2" max="2" width="25.796875" customWidth="1"/>
    <col min="3" max="3" width="5.796875" customWidth="1"/>
    <col min="4" max="4" width="25.796875" customWidth="1"/>
    <col min="5" max="5" width="5.796875" customWidth="1"/>
    <col min="6" max="6" width="25.796875" customWidth="1"/>
  </cols>
  <sheetData>
    <row r="1" spans="1:9" x14ac:dyDescent="0.3">
      <c r="A1" s="147"/>
      <c r="B1" s="148"/>
      <c r="C1" s="147"/>
      <c r="D1" s="148"/>
      <c r="E1" s="139"/>
      <c r="F1" s="149"/>
      <c r="G1" s="139"/>
    </row>
    <row r="2" spans="1:9" x14ac:dyDescent="0.3">
      <c r="A2" s="147"/>
      <c r="B2" s="150" t="s">
        <v>132</v>
      </c>
      <c r="C2" s="147"/>
      <c r="D2" s="150" t="s">
        <v>133</v>
      </c>
      <c r="E2" s="139"/>
      <c r="F2" s="151" t="s">
        <v>134</v>
      </c>
      <c r="G2" s="139"/>
      <c r="H2" s="243" t="s">
        <v>186</v>
      </c>
      <c r="I2" s="243"/>
    </row>
    <row r="3" spans="1:9" x14ac:dyDescent="0.3">
      <c r="A3" s="139"/>
      <c r="B3" s="139"/>
      <c r="C3" s="139"/>
      <c r="D3" s="139"/>
      <c r="E3" s="139"/>
      <c r="F3" s="149"/>
      <c r="G3" s="139"/>
      <c r="H3" s="243"/>
      <c r="I3" s="243"/>
    </row>
    <row r="4" spans="1:9" x14ac:dyDescent="0.3">
      <c r="A4" s="141"/>
      <c r="B4" s="143"/>
      <c r="C4" s="141"/>
      <c r="D4" s="143"/>
      <c r="E4" s="143"/>
      <c r="F4" s="143"/>
      <c r="G4" s="141"/>
    </row>
    <row r="5" spans="1:9" x14ac:dyDescent="0.3">
      <c r="A5" s="170"/>
      <c r="B5" s="143"/>
      <c r="C5" s="141"/>
      <c r="D5" s="143"/>
      <c r="E5" s="143"/>
      <c r="F5" s="143"/>
      <c r="G5" s="141"/>
    </row>
    <row r="6" spans="1:9" x14ac:dyDescent="0.3">
      <c r="A6" s="143"/>
      <c r="B6" s="143"/>
      <c r="C6" s="141"/>
      <c r="D6" s="143"/>
      <c r="E6" s="143"/>
      <c r="F6" s="143"/>
      <c r="G6" s="141"/>
    </row>
    <row r="7" spans="1:9" ht="16.2" thickBot="1" x14ac:dyDescent="0.35">
      <c r="A7" s="139" t="s">
        <v>152</v>
      </c>
      <c r="B7" s="161" t="str">
        <f>'13G'!M12</f>
        <v>Lea Gal</v>
      </c>
      <c r="C7" s="154"/>
      <c r="D7" s="143"/>
      <c r="E7" s="143"/>
      <c r="F7" s="143"/>
      <c r="G7" s="141"/>
    </row>
    <row r="8" spans="1:9" x14ac:dyDescent="0.3">
      <c r="A8" s="143"/>
      <c r="B8" s="143"/>
      <c r="C8" s="159"/>
      <c r="D8" s="143"/>
      <c r="E8" s="143"/>
      <c r="F8" s="143"/>
      <c r="G8" s="141"/>
    </row>
    <row r="9" spans="1:9" x14ac:dyDescent="0.3">
      <c r="A9" s="143"/>
      <c r="B9" s="143"/>
      <c r="C9" s="159"/>
      <c r="D9" s="143"/>
      <c r="E9" s="143"/>
      <c r="F9" s="143"/>
      <c r="G9" s="141"/>
    </row>
    <row r="10" spans="1:9" x14ac:dyDescent="0.3">
      <c r="A10" s="141"/>
      <c r="B10" s="143"/>
      <c r="C10" s="163"/>
      <c r="D10" s="143"/>
      <c r="E10" s="143"/>
      <c r="F10" s="143"/>
      <c r="G10" s="141"/>
    </row>
    <row r="11" spans="1:9" x14ac:dyDescent="0.3">
      <c r="A11" s="143"/>
      <c r="B11" s="139"/>
      <c r="C11" s="163"/>
      <c r="D11" s="143"/>
      <c r="E11" s="139"/>
      <c r="F11" s="139"/>
      <c r="G11" s="139"/>
    </row>
    <row r="12" spans="1:9" x14ac:dyDescent="0.3">
      <c r="A12" s="143"/>
      <c r="B12" s="157"/>
      <c r="C12" s="163"/>
      <c r="D12" s="143"/>
      <c r="E12" s="139"/>
      <c r="F12" s="139"/>
      <c r="G12" s="139"/>
    </row>
    <row r="13" spans="1:9" x14ac:dyDescent="0.3">
      <c r="A13" s="143"/>
      <c r="B13" s="139"/>
      <c r="C13" s="163"/>
      <c r="D13" s="143"/>
      <c r="E13" s="139"/>
      <c r="F13" s="139"/>
      <c r="G13" s="139"/>
    </row>
    <row r="14" spans="1:9" x14ac:dyDescent="0.3">
      <c r="A14" s="143"/>
      <c r="B14" s="139"/>
      <c r="C14" s="163"/>
      <c r="D14" s="143"/>
      <c r="E14" s="139"/>
      <c r="F14" s="139"/>
      <c r="G14" s="139"/>
    </row>
    <row r="15" spans="1:9" ht="16.2" thickBot="1" x14ac:dyDescent="0.35">
      <c r="A15" s="141"/>
      <c r="B15" s="157" t="str">
        <f>IF($F$1=TRUE,#REF!+1,"")</f>
        <v/>
      </c>
      <c r="C15" s="139"/>
      <c r="D15" s="158" t="str" cm="1">
        <f t="array" ref="D15:E15">'13GKOSS'!I6:J6</f>
        <v>Lea Gal</v>
      </c>
      <c r="E15" s="154">
        <v>0</v>
      </c>
      <c r="F15" s="143"/>
      <c r="G15" s="139"/>
    </row>
    <row r="16" spans="1:9" x14ac:dyDescent="0.3">
      <c r="A16" s="170"/>
      <c r="B16" s="143"/>
      <c r="C16" s="163"/>
      <c r="D16" s="143"/>
      <c r="E16" s="165"/>
      <c r="F16" s="143"/>
      <c r="G16" s="139"/>
    </row>
    <row r="17" spans="1:7" x14ac:dyDescent="0.3">
      <c r="A17" s="143"/>
      <c r="B17" s="143"/>
      <c r="C17" s="163"/>
      <c r="D17" s="143"/>
      <c r="E17" s="163"/>
      <c r="F17" s="143"/>
      <c r="G17" s="139"/>
    </row>
    <row r="18" spans="1:7" ht="16.2" thickBot="1" x14ac:dyDescent="0.35">
      <c r="A18" s="139" t="s">
        <v>153</v>
      </c>
      <c r="B18" s="161" t="str">
        <f>'13G'!M38</f>
        <v>Nuria Goldston</v>
      </c>
      <c r="C18" s="162"/>
      <c r="D18" s="143"/>
      <c r="E18" s="163"/>
      <c r="F18" s="143"/>
      <c r="G18" s="139"/>
    </row>
    <row r="19" spans="1:7" x14ac:dyDescent="0.3">
      <c r="A19" s="143"/>
      <c r="B19" s="143"/>
      <c r="C19" s="141"/>
      <c r="D19" s="143"/>
      <c r="E19" s="163"/>
      <c r="F19" s="143"/>
      <c r="G19" s="139"/>
    </row>
    <row r="20" spans="1:7" x14ac:dyDescent="0.3">
      <c r="A20" s="143"/>
      <c r="B20" s="143"/>
      <c r="C20" s="141"/>
      <c r="D20" s="143"/>
      <c r="E20" s="163"/>
      <c r="F20" s="143"/>
      <c r="G20" s="139"/>
    </row>
    <row r="21" spans="1:7" x14ac:dyDescent="0.3">
      <c r="A21" s="141"/>
      <c r="B21" s="143"/>
      <c r="C21" s="141"/>
      <c r="D21" s="139"/>
      <c r="E21" s="163"/>
      <c r="F21" s="143"/>
      <c r="G21" s="139"/>
    </row>
    <row r="22" spans="1:7" x14ac:dyDescent="0.3">
      <c r="A22" s="143"/>
      <c r="B22" s="157"/>
      <c r="C22" s="141"/>
      <c r="D22" s="157"/>
      <c r="E22" s="163"/>
      <c r="F22" s="143"/>
      <c r="G22" s="139"/>
    </row>
    <row r="23" spans="1:7" ht="16.2" thickBot="1" x14ac:dyDescent="0.35">
      <c r="A23" s="143"/>
      <c r="B23" s="157"/>
      <c r="C23" s="141"/>
      <c r="D23" s="157" t="str">
        <f>IF($F$1=TRUE,B32+1,"")</f>
        <v/>
      </c>
      <c r="E23" s="163"/>
      <c r="F23" s="166" t="str" cm="1">
        <f t="array" ref="F23:G23">'13GKOSS'!I19:J19</f>
        <v>Lea Gal</v>
      </c>
      <c r="G23" s="139">
        <v>0</v>
      </c>
    </row>
    <row r="24" spans="1:7" x14ac:dyDescent="0.3">
      <c r="A24" s="143"/>
      <c r="B24" s="157"/>
      <c r="C24" s="141"/>
      <c r="D24" s="143"/>
      <c r="E24" s="163"/>
      <c r="F24" s="167"/>
      <c r="G24" s="139"/>
    </row>
    <row r="25" spans="1:7" x14ac:dyDescent="0.3">
      <c r="A25" s="143"/>
      <c r="B25" s="157"/>
      <c r="C25" s="141"/>
      <c r="D25" s="139"/>
      <c r="E25" s="163"/>
      <c r="F25" s="168" t="s">
        <v>135</v>
      </c>
      <c r="G25" s="139"/>
    </row>
    <row r="26" spans="1:7" x14ac:dyDescent="0.3">
      <c r="A26" s="141"/>
      <c r="B26" s="143"/>
      <c r="C26" s="141"/>
      <c r="D26" s="139"/>
      <c r="E26" s="169"/>
      <c r="F26" s="139"/>
      <c r="G26" s="141"/>
    </row>
    <row r="27" spans="1:7" x14ac:dyDescent="0.3">
      <c r="A27" s="141"/>
      <c r="B27" s="143"/>
      <c r="C27" s="141"/>
      <c r="D27" s="139"/>
      <c r="E27" s="169"/>
      <c r="F27" s="139"/>
      <c r="G27" s="141"/>
    </row>
    <row r="28" spans="1:7" x14ac:dyDescent="0.3">
      <c r="A28" s="141"/>
      <c r="B28" s="143"/>
      <c r="C28" s="141"/>
      <c r="D28" s="143"/>
      <c r="E28" s="163"/>
      <c r="F28" s="143"/>
      <c r="G28" s="141"/>
    </row>
    <row r="29" spans="1:7" ht="16.2" thickBot="1" x14ac:dyDescent="0.35">
      <c r="A29" s="139" t="s">
        <v>154</v>
      </c>
      <c r="B29" s="161" t="str">
        <f>'13G'!M13</f>
        <v>Polly Smith</v>
      </c>
      <c r="C29" s="154"/>
      <c r="D29" s="143"/>
      <c r="E29" s="163"/>
      <c r="F29" s="143"/>
      <c r="G29" s="141"/>
    </row>
    <row r="30" spans="1:7" x14ac:dyDescent="0.3">
      <c r="A30" s="141"/>
      <c r="B30" s="143"/>
      <c r="C30" s="155"/>
      <c r="D30" s="143"/>
      <c r="E30" s="163"/>
      <c r="F30" s="143"/>
      <c r="G30" s="141"/>
    </row>
    <row r="31" spans="1:7" x14ac:dyDescent="0.3">
      <c r="A31" s="141"/>
      <c r="B31" s="143"/>
      <c r="C31" s="159"/>
      <c r="D31" s="143"/>
      <c r="E31" s="163"/>
      <c r="F31" s="143"/>
      <c r="G31" s="141"/>
    </row>
    <row r="32" spans="1:7" ht="16.2" thickBot="1" x14ac:dyDescent="0.35">
      <c r="A32" s="141"/>
      <c r="B32" s="157" t="str">
        <f>IF($F$1=TRUE,B15+1,"")</f>
        <v/>
      </c>
      <c r="C32" s="169"/>
      <c r="D32" s="158" t="str" cm="1">
        <f t="array" ref="D32:E32">'13GKOSS'!I12:J12</f>
        <v>Jane Wilson</v>
      </c>
      <c r="E32" s="162">
        <v>0</v>
      </c>
      <c r="F32" s="157"/>
      <c r="G32" s="141"/>
    </row>
    <row r="33" spans="1:7" x14ac:dyDescent="0.3">
      <c r="A33" s="143"/>
      <c r="B33" s="157"/>
      <c r="C33" s="169"/>
      <c r="D33" s="143"/>
      <c r="E33" s="143"/>
      <c r="F33" s="157"/>
      <c r="G33" s="141"/>
    </row>
    <row r="34" spans="1:7" x14ac:dyDescent="0.3">
      <c r="A34" s="143"/>
      <c r="B34" s="157"/>
      <c r="C34" s="169"/>
      <c r="D34" s="143"/>
      <c r="E34" s="143"/>
      <c r="F34" s="157"/>
      <c r="G34" s="141"/>
    </row>
    <row r="35" spans="1:7" x14ac:dyDescent="0.3">
      <c r="A35" s="143"/>
      <c r="B35" s="143"/>
      <c r="C35" s="163"/>
      <c r="D35" s="143"/>
      <c r="E35" s="139"/>
      <c r="F35" s="139"/>
      <c r="G35" s="170"/>
    </row>
    <row r="36" spans="1:7" x14ac:dyDescent="0.3">
      <c r="A36" s="143"/>
      <c r="B36" s="157"/>
      <c r="C36" s="163"/>
      <c r="D36" s="143"/>
      <c r="E36" s="143"/>
      <c r="F36" s="139"/>
      <c r="G36" s="170"/>
    </row>
    <row r="37" spans="1:7" x14ac:dyDescent="0.3">
      <c r="A37" s="141"/>
      <c r="B37" s="143"/>
      <c r="C37" s="163"/>
      <c r="D37" s="143"/>
      <c r="E37" s="143"/>
      <c r="F37" s="139"/>
      <c r="G37" s="141"/>
    </row>
    <row r="38" spans="1:7" x14ac:dyDescent="0.3">
      <c r="A38" s="141"/>
      <c r="B38" s="143"/>
      <c r="C38" s="163"/>
      <c r="D38" s="143"/>
      <c r="E38" s="143"/>
      <c r="F38" s="139"/>
      <c r="G38" s="141"/>
    </row>
    <row r="39" spans="1:7" x14ac:dyDescent="0.3">
      <c r="A39" s="141"/>
      <c r="B39" s="143"/>
      <c r="C39" s="163"/>
      <c r="D39" s="143"/>
      <c r="E39" s="143"/>
      <c r="F39" s="139"/>
      <c r="G39" s="141"/>
    </row>
    <row r="40" spans="1:7" ht="16.2" thickBot="1" x14ac:dyDescent="0.35">
      <c r="A40" s="139" t="s">
        <v>155</v>
      </c>
      <c r="B40" s="161" t="str">
        <f>'13G'!M37</f>
        <v>Jane Wilson</v>
      </c>
      <c r="C40" s="162"/>
      <c r="D40" s="143"/>
      <c r="E40" s="171"/>
      <c r="F40" s="149"/>
      <c r="G40" s="143"/>
    </row>
    <row r="41" spans="1:7" x14ac:dyDescent="0.3">
      <c r="A41" s="141"/>
      <c r="B41" s="143"/>
      <c r="C41" s="141"/>
      <c r="D41" s="143"/>
      <c r="E41" s="139"/>
      <c r="F41" s="139"/>
      <c r="G41" s="139"/>
    </row>
    <row r="42" spans="1:7" x14ac:dyDescent="0.3">
      <c r="A42" s="141"/>
      <c r="B42" s="143"/>
      <c r="C42" s="141"/>
      <c r="D42" s="139"/>
      <c r="E42" s="139"/>
      <c r="F42" s="139"/>
      <c r="G42" s="139"/>
    </row>
    <row r="43" spans="1:7" x14ac:dyDescent="0.3">
      <c r="A43" s="141"/>
      <c r="B43" s="143"/>
      <c r="C43" s="141"/>
      <c r="D43" s="139"/>
      <c r="E43" s="139"/>
      <c r="F43" s="139"/>
      <c r="G43" s="139"/>
    </row>
    <row r="44" spans="1:7" x14ac:dyDescent="0.3">
      <c r="A44" s="141"/>
      <c r="B44" s="143"/>
      <c r="C44" s="141"/>
      <c r="D44" s="139"/>
      <c r="E44" s="139"/>
      <c r="F44" s="143"/>
      <c r="G44" s="171"/>
    </row>
    <row r="45" spans="1:7" x14ac:dyDescent="0.3">
      <c r="A45" s="147"/>
      <c r="B45" s="148"/>
      <c r="C45" s="147"/>
      <c r="D45" s="148"/>
      <c r="E45" s="139"/>
      <c r="F45" s="149"/>
      <c r="G45" s="139"/>
    </row>
    <row r="46" spans="1:7" x14ac:dyDescent="0.3">
      <c r="A46" s="147"/>
      <c r="B46" s="150" t="s">
        <v>132</v>
      </c>
      <c r="C46" s="147"/>
      <c r="D46" s="150" t="s">
        <v>133</v>
      </c>
      <c r="E46" s="139"/>
      <c r="F46" s="151" t="s">
        <v>134</v>
      </c>
      <c r="G46" s="139"/>
    </row>
    <row r="47" spans="1:7" x14ac:dyDescent="0.3">
      <c r="A47" s="139"/>
      <c r="B47" s="139"/>
      <c r="C47" s="139"/>
      <c r="D47" s="139"/>
      <c r="E47" s="139"/>
      <c r="F47" s="149"/>
      <c r="G47" s="139"/>
    </row>
    <row r="48" spans="1:7" x14ac:dyDescent="0.3">
      <c r="A48" s="141"/>
      <c r="B48" s="143"/>
      <c r="C48" s="141"/>
      <c r="D48" s="143"/>
      <c r="E48" s="143"/>
      <c r="F48" s="143"/>
      <c r="G48" s="141"/>
    </row>
    <row r="49" spans="1:7" x14ac:dyDescent="0.3">
      <c r="A49" s="170"/>
      <c r="B49" s="143"/>
      <c r="C49" s="141"/>
      <c r="D49" s="143"/>
      <c r="E49" s="143"/>
      <c r="F49" s="143"/>
      <c r="G49" s="141"/>
    </row>
    <row r="50" spans="1:7" x14ac:dyDescent="0.3">
      <c r="A50" s="143"/>
      <c r="B50" s="143"/>
      <c r="C50" s="141"/>
      <c r="D50" s="143"/>
      <c r="E50" s="143"/>
      <c r="F50" s="143"/>
      <c r="G50" s="141"/>
    </row>
    <row r="51" spans="1:7" ht="16.2" thickBot="1" x14ac:dyDescent="0.35">
      <c r="A51" s="139" t="s">
        <v>145</v>
      </c>
      <c r="B51" s="161" t="str">
        <f>'13G'!M14</f>
        <v>Anna Matveyeva</v>
      </c>
      <c r="C51" s="154"/>
      <c r="D51" s="143"/>
      <c r="E51" s="143"/>
      <c r="F51" s="143"/>
      <c r="G51" s="141"/>
    </row>
    <row r="52" spans="1:7" x14ac:dyDescent="0.3">
      <c r="A52" s="143"/>
      <c r="B52" s="143"/>
      <c r="C52" s="159"/>
      <c r="D52" s="143"/>
      <c r="E52" s="143"/>
      <c r="F52" s="143"/>
      <c r="G52" s="141"/>
    </row>
    <row r="53" spans="1:7" x14ac:dyDescent="0.3">
      <c r="A53" s="143"/>
      <c r="B53" s="143"/>
      <c r="C53" s="159"/>
      <c r="D53" s="143"/>
      <c r="E53" s="143"/>
      <c r="F53" s="143"/>
      <c r="G53" s="141"/>
    </row>
    <row r="54" spans="1:7" x14ac:dyDescent="0.3">
      <c r="A54" s="141"/>
      <c r="B54" s="143"/>
      <c r="C54" s="163"/>
      <c r="D54" s="143"/>
      <c r="E54" s="143"/>
      <c r="F54" s="143"/>
      <c r="G54" s="141"/>
    </row>
    <row r="55" spans="1:7" x14ac:dyDescent="0.3">
      <c r="A55" s="143"/>
      <c r="B55" s="139"/>
      <c r="C55" s="163"/>
      <c r="D55" s="143"/>
      <c r="E55" s="139"/>
      <c r="F55" s="139"/>
      <c r="G55" s="139"/>
    </row>
    <row r="56" spans="1:7" x14ac:dyDescent="0.3">
      <c r="A56" s="143"/>
      <c r="B56" s="157"/>
      <c r="C56" s="163"/>
      <c r="D56" s="143"/>
      <c r="E56" s="139"/>
      <c r="F56" s="139"/>
      <c r="G56" s="139"/>
    </row>
    <row r="57" spans="1:7" x14ac:dyDescent="0.3">
      <c r="A57" s="143"/>
      <c r="B57" s="139"/>
      <c r="C57" s="163"/>
      <c r="D57" s="143"/>
      <c r="E57" s="139"/>
      <c r="F57" s="139"/>
      <c r="G57" s="139"/>
    </row>
    <row r="58" spans="1:7" x14ac:dyDescent="0.3">
      <c r="A58" s="143"/>
      <c r="B58" s="139"/>
      <c r="C58" s="163"/>
      <c r="D58" s="143"/>
      <c r="E58" s="139"/>
      <c r="F58" s="139"/>
      <c r="G58" s="139"/>
    </row>
    <row r="59" spans="1:7" ht="16.2" thickBot="1" x14ac:dyDescent="0.35">
      <c r="A59" s="141"/>
      <c r="B59" s="157" t="str">
        <f>IF($F$1=TRUE,#REF!+1,"")</f>
        <v/>
      </c>
      <c r="C59" s="139"/>
      <c r="D59" s="158" t="str" cm="1">
        <f t="array" ref="D59:E59">'13GKOSS'!S6:T6</f>
        <v>Titanilla Kozak</v>
      </c>
      <c r="E59" s="154">
        <v>0</v>
      </c>
      <c r="F59" s="143"/>
      <c r="G59" s="139"/>
    </row>
    <row r="60" spans="1:7" x14ac:dyDescent="0.3">
      <c r="A60" s="170"/>
      <c r="B60" s="143"/>
      <c r="C60" s="163"/>
      <c r="D60" s="143"/>
      <c r="E60" s="165"/>
      <c r="F60" s="143"/>
      <c r="G60" s="139"/>
    </row>
    <row r="61" spans="1:7" x14ac:dyDescent="0.3">
      <c r="A61" s="143"/>
      <c r="B61" s="143"/>
      <c r="C61" s="163"/>
      <c r="D61" s="143"/>
      <c r="E61" s="163"/>
      <c r="F61" s="143"/>
      <c r="G61" s="139"/>
    </row>
    <row r="62" spans="1:7" ht="16.2" thickBot="1" x14ac:dyDescent="0.35">
      <c r="A62" s="139" t="s">
        <v>156</v>
      </c>
      <c r="B62" s="161" t="str">
        <f>'13G'!M40</f>
        <v>Titanilla Kozak</v>
      </c>
      <c r="C62" s="162"/>
      <c r="D62" s="143"/>
      <c r="E62" s="163"/>
      <c r="F62" s="143"/>
      <c r="G62" s="139"/>
    </row>
    <row r="63" spans="1:7" x14ac:dyDescent="0.3">
      <c r="A63" s="143"/>
      <c r="B63" s="143"/>
      <c r="C63" s="141"/>
      <c r="D63" s="143"/>
      <c r="E63" s="163"/>
      <c r="F63" s="143"/>
      <c r="G63" s="139"/>
    </row>
    <row r="64" spans="1:7" x14ac:dyDescent="0.3">
      <c r="A64" s="143"/>
      <c r="B64" s="143"/>
      <c r="C64" s="141"/>
      <c r="D64" s="143"/>
      <c r="E64" s="163"/>
      <c r="F64" s="143"/>
      <c r="G64" s="139"/>
    </row>
    <row r="65" spans="1:7" x14ac:dyDescent="0.3">
      <c r="A65" s="141"/>
      <c r="B65" s="143"/>
      <c r="C65" s="141"/>
      <c r="D65" s="139"/>
      <c r="E65" s="163"/>
      <c r="F65" s="143"/>
      <c r="G65" s="139"/>
    </row>
    <row r="66" spans="1:7" x14ac:dyDescent="0.3">
      <c r="A66" s="143"/>
      <c r="B66" s="157"/>
      <c r="C66" s="141"/>
      <c r="D66" s="157"/>
      <c r="E66" s="163"/>
      <c r="F66" s="143"/>
      <c r="G66" s="139"/>
    </row>
    <row r="67" spans="1:7" ht="16.2" thickBot="1" x14ac:dyDescent="0.35">
      <c r="A67" s="143"/>
      <c r="B67" s="157"/>
      <c r="C67" s="141"/>
      <c r="D67" s="157" t="str">
        <f>IF($F$1=TRUE,B76+1,"")</f>
        <v/>
      </c>
      <c r="E67" s="163"/>
      <c r="F67" s="166" t="str" cm="1">
        <f t="array" ref="F67:G67">'13GKOSS'!S19:T19</f>
        <v>Miranda Parra Escalona</v>
      </c>
      <c r="G67" s="139">
        <v>0</v>
      </c>
    </row>
    <row r="68" spans="1:7" x14ac:dyDescent="0.3">
      <c r="A68" s="143"/>
      <c r="B68" s="157"/>
      <c r="C68" s="141"/>
      <c r="D68" s="143"/>
      <c r="E68" s="163"/>
      <c r="F68" s="167"/>
      <c r="G68" s="139"/>
    </row>
    <row r="69" spans="1:7" x14ac:dyDescent="0.3">
      <c r="A69" s="143"/>
      <c r="B69" s="157"/>
      <c r="C69" s="141"/>
      <c r="D69" s="139"/>
      <c r="E69" s="163"/>
      <c r="F69" s="168" t="s">
        <v>135</v>
      </c>
      <c r="G69" s="139"/>
    </row>
    <row r="70" spans="1:7" x14ac:dyDescent="0.3">
      <c r="A70" s="141"/>
      <c r="B70" s="143"/>
      <c r="C70" s="141"/>
      <c r="D70" s="139"/>
      <c r="E70" s="169"/>
      <c r="F70" s="139"/>
      <c r="G70" s="141"/>
    </row>
    <row r="71" spans="1:7" x14ac:dyDescent="0.3">
      <c r="A71" s="141"/>
      <c r="B71" s="143"/>
      <c r="C71" s="141"/>
      <c r="D71" s="139"/>
      <c r="E71" s="169"/>
      <c r="F71" s="139"/>
      <c r="G71" s="141"/>
    </row>
    <row r="72" spans="1:7" x14ac:dyDescent="0.3">
      <c r="A72" s="141"/>
      <c r="B72" s="143"/>
      <c r="C72" s="141"/>
      <c r="D72" s="143"/>
      <c r="E72" s="163"/>
      <c r="F72" s="143"/>
      <c r="G72" s="141"/>
    </row>
    <row r="73" spans="1:7" ht="16.2" thickBot="1" x14ac:dyDescent="0.35">
      <c r="A73" s="139" t="s">
        <v>157</v>
      </c>
      <c r="B73" s="161" t="str">
        <f>'13G'!M15</f>
        <v>Naysa Kohli</v>
      </c>
      <c r="C73" s="154"/>
      <c r="D73" s="143"/>
      <c r="E73" s="163"/>
      <c r="F73" s="143"/>
      <c r="G73" s="141"/>
    </row>
    <row r="74" spans="1:7" x14ac:dyDescent="0.3">
      <c r="A74" s="141"/>
      <c r="B74" s="143"/>
      <c r="C74" s="155"/>
      <c r="D74" s="143"/>
      <c r="E74" s="163"/>
      <c r="F74" s="143"/>
      <c r="G74" s="141"/>
    </row>
    <row r="75" spans="1:7" x14ac:dyDescent="0.3">
      <c r="A75" s="141"/>
      <c r="B75" s="143"/>
      <c r="C75" s="159"/>
      <c r="D75" s="143"/>
      <c r="E75" s="163"/>
      <c r="F75" s="143"/>
      <c r="G75" s="141"/>
    </row>
    <row r="76" spans="1:7" ht="16.2" thickBot="1" x14ac:dyDescent="0.35">
      <c r="A76" s="141"/>
      <c r="B76" s="157" t="str">
        <f>IF($F$1=TRUE,B59+1,"")</f>
        <v/>
      </c>
      <c r="C76" s="169"/>
      <c r="D76" s="158" t="str" cm="1">
        <f t="array" ref="D76:E76">'13GKOSS'!S12:T12</f>
        <v>Miranda Parra Escalona</v>
      </c>
      <c r="E76" s="162">
        <v>0</v>
      </c>
      <c r="F76" s="157"/>
      <c r="G76" s="141"/>
    </row>
    <row r="77" spans="1:7" x14ac:dyDescent="0.3">
      <c r="A77" s="143"/>
      <c r="B77" s="157"/>
      <c r="C77" s="169"/>
      <c r="D77" s="143"/>
      <c r="E77" s="143"/>
      <c r="F77" s="157"/>
      <c r="G77" s="141"/>
    </row>
    <row r="78" spans="1:7" x14ac:dyDescent="0.3">
      <c r="A78" s="143"/>
      <c r="B78" s="157"/>
      <c r="C78" s="169"/>
      <c r="D78" s="143"/>
      <c r="E78" s="143"/>
      <c r="F78" s="157"/>
      <c r="G78" s="141"/>
    </row>
    <row r="79" spans="1:7" x14ac:dyDescent="0.3">
      <c r="A79" s="143"/>
      <c r="B79" s="143"/>
      <c r="C79" s="163"/>
      <c r="D79" s="143"/>
      <c r="E79" s="139"/>
      <c r="F79" s="139"/>
      <c r="G79" s="170"/>
    </row>
    <row r="80" spans="1:7" x14ac:dyDescent="0.3">
      <c r="A80" s="143"/>
      <c r="B80" s="157"/>
      <c r="C80" s="163"/>
      <c r="D80" s="143"/>
      <c r="E80" s="143"/>
      <c r="F80" s="139"/>
      <c r="G80" s="170"/>
    </row>
    <row r="81" spans="1:7" x14ac:dyDescent="0.3">
      <c r="A81" s="141"/>
      <c r="B81" s="143"/>
      <c r="C81" s="163"/>
      <c r="D81" s="143"/>
      <c r="E81" s="143"/>
      <c r="F81" s="139"/>
      <c r="G81" s="141"/>
    </row>
    <row r="82" spans="1:7" x14ac:dyDescent="0.3">
      <c r="A82" s="141"/>
      <c r="B82" s="143"/>
      <c r="C82" s="163"/>
      <c r="D82" s="143"/>
      <c r="E82" s="143"/>
      <c r="F82" s="139"/>
      <c r="G82" s="141"/>
    </row>
    <row r="83" spans="1:7" x14ac:dyDescent="0.3">
      <c r="A83" s="141"/>
      <c r="B83" s="143"/>
      <c r="C83" s="163"/>
      <c r="D83" s="143"/>
      <c r="E83" s="143"/>
      <c r="F83" s="139"/>
      <c r="G83" s="141"/>
    </row>
    <row r="84" spans="1:7" ht="16.2" thickBot="1" x14ac:dyDescent="0.35">
      <c r="A84" s="139" t="s">
        <v>150</v>
      </c>
      <c r="B84" s="161" t="str">
        <f>'13G'!M39</f>
        <v>Miranda Parra Escalona</v>
      </c>
      <c r="C84" s="162"/>
      <c r="D84" s="143"/>
      <c r="E84" s="171"/>
      <c r="F84" s="149"/>
      <c r="G84" s="143"/>
    </row>
    <row r="85" spans="1:7" x14ac:dyDescent="0.3">
      <c r="A85" s="141"/>
      <c r="B85" s="143"/>
      <c r="C85" s="141"/>
      <c r="D85" s="143"/>
      <c r="E85" s="139"/>
      <c r="F85" s="139"/>
      <c r="G85" s="139"/>
    </row>
    <row r="86" spans="1:7" x14ac:dyDescent="0.3">
      <c r="A86" s="141"/>
      <c r="B86" s="143"/>
      <c r="C86" s="141"/>
      <c r="D86" s="139"/>
      <c r="E86" s="139"/>
      <c r="F86" s="139"/>
      <c r="G86" s="139"/>
    </row>
  </sheetData>
  <mergeCells count="1">
    <mergeCell ref="H2:I3"/>
  </mergeCells>
  <hyperlinks>
    <hyperlink ref="H2:I3" location="Contents!A1" display="Contents " xr:uid="{961D489F-145A-2441-A8E8-69A7B8853567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456A1-B155-734A-B923-76379D3B59D0}">
  <sheetPr>
    <tabColor rgb="FF0432FF"/>
  </sheetPr>
  <dimension ref="A2:T22"/>
  <sheetViews>
    <sheetView topLeftCell="C1" zoomScale="81" workbookViewId="0">
      <selection activeCell="O21" sqref="O21:P22"/>
    </sheetView>
  </sheetViews>
  <sheetFormatPr defaultColWidth="11.19921875" defaultRowHeight="15.6" x14ac:dyDescent="0.3"/>
  <cols>
    <col min="2" max="2" width="10.796875" hidden="1" customWidth="1"/>
  </cols>
  <sheetData>
    <row r="2" spans="1:20" ht="16.2" thickBot="1" x14ac:dyDescent="0.35"/>
    <row r="3" spans="1:20" ht="16.2" thickBot="1" x14ac:dyDescent="0.35">
      <c r="A3" s="123"/>
      <c r="D3" s="119" t="s">
        <v>123</v>
      </c>
      <c r="E3" s="120">
        <v>1</v>
      </c>
      <c r="F3" s="121">
        <v>2</v>
      </c>
      <c r="G3" s="121">
        <v>3</v>
      </c>
      <c r="H3" s="122">
        <v>4</v>
      </c>
      <c r="I3" s="119">
        <v>5</v>
      </c>
      <c r="J3" s="83" t="s">
        <v>122</v>
      </c>
      <c r="N3" s="119" t="s">
        <v>123</v>
      </c>
      <c r="O3" s="120">
        <v>1</v>
      </c>
      <c r="P3" s="121">
        <v>2</v>
      </c>
      <c r="Q3" s="121">
        <v>3</v>
      </c>
      <c r="R3" s="122">
        <v>4</v>
      </c>
      <c r="S3" s="119">
        <v>5</v>
      </c>
      <c r="T3" s="83" t="s">
        <v>122</v>
      </c>
    </row>
    <row r="4" spans="1:20" ht="16.2" thickBot="1" x14ac:dyDescent="0.35">
      <c r="A4" s="123"/>
      <c r="D4" s="124" t="str">
        <f>'13GKO'!B7</f>
        <v>Lea Gal</v>
      </c>
      <c r="E4" s="125">
        <v>11</v>
      </c>
      <c r="F4" s="126">
        <v>11</v>
      </c>
      <c r="G4" s="126">
        <v>6</v>
      </c>
      <c r="H4" s="126">
        <v>11</v>
      </c>
      <c r="I4" s="127"/>
      <c r="J4" s="128">
        <f>SUM(IF(E4&gt;E5,1,0),IF(F4&gt;F5,1,0),IF(G4&gt;G5,1,0),IF(H4&gt;H5,1,0),IF(I4&gt;I5,1,0))</f>
        <v>3</v>
      </c>
      <c r="N4" s="124" t="str">
        <f>'13GKO'!B51</f>
        <v>Anna Matveyeva</v>
      </c>
      <c r="O4" s="125">
        <v>7</v>
      </c>
      <c r="P4" s="126">
        <v>11</v>
      </c>
      <c r="Q4" s="126">
        <v>6</v>
      </c>
      <c r="R4" s="126">
        <v>11</v>
      </c>
      <c r="S4" s="127">
        <v>10</v>
      </c>
      <c r="T4" s="128">
        <f>SUM(IF(O4&gt;O5,1,0),IF(P4&gt;P5,1,0),IF(Q4&gt;Q5,1,0),IF(R4&gt;R5,1,0),IF(S4&gt;S5,1,0))</f>
        <v>2</v>
      </c>
    </row>
    <row r="5" spans="1:20" ht="16.8" thickTop="1" thickBot="1" x14ac:dyDescent="0.35">
      <c r="A5" s="123"/>
      <c r="D5" s="129" t="str">
        <f>'13GKO'!B18</f>
        <v>Nuria Goldston</v>
      </c>
      <c r="E5" s="130">
        <v>4</v>
      </c>
      <c r="F5" s="131">
        <v>5</v>
      </c>
      <c r="G5" s="131">
        <v>11</v>
      </c>
      <c r="H5" s="131">
        <v>9</v>
      </c>
      <c r="I5" s="132"/>
      <c r="J5" s="26">
        <f>SUM(IF(E5&gt;E4,1,0),IF(F5&gt;F4,1,0),IF(G5&gt;G4,1,0),IF(H5&gt;H4,1,0),IF(I5&gt;I4,1,0))</f>
        <v>1</v>
      </c>
      <c r="N5" s="129" t="str">
        <f>'13GKO'!B62</f>
        <v>Titanilla Kozak</v>
      </c>
      <c r="O5" s="130">
        <v>11</v>
      </c>
      <c r="P5" s="131">
        <v>5</v>
      </c>
      <c r="Q5" s="131">
        <v>11</v>
      </c>
      <c r="R5" s="131">
        <v>8</v>
      </c>
      <c r="S5" s="132">
        <v>12</v>
      </c>
      <c r="T5" s="26">
        <f>SUM(IF(O5&gt;O4,1,0),IF(P5&gt;P4,1,0),IF(Q5&gt;Q4,1,0),IF(R5&gt;R4,1,0),IF(S5&gt;S4,1,0))</f>
        <v>3</v>
      </c>
    </row>
    <row r="6" spans="1:20" ht="16.2" thickBot="1" x14ac:dyDescent="0.35">
      <c r="A6" s="123"/>
      <c r="D6" s="237"/>
      <c r="E6" s="237"/>
      <c r="F6" s="237"/>
      <c r="G6" s="238"/>
      <c r="H6" s="133" t="s">
        <v>124</v>
      </c>
      <c r="I6" s="239" t="str">
        <f>_xlfn.XLOOKUP(B12,J4:J5,D4:D5,)</f>
        <v>Lea Gal</v>
      </c>
      <c r="J6" s="240"/>
      <c r="N6" s="237"/>
      <c r="O6" s="237"/>
      <c r="P6" s="237"/>
      <c r="Q6" s="238"/>
      <c r="R6" s="133" t="s">
        <v>124</v>
      </c>
      <c r="S6" s="239" t="str">
        <f>_xlfn.XLOOKUP(B12,T4:T5,N4:N5,)</f>
        <v>Titanilla Kozak</v>
      </c>
      <c r="T6" s="240"/>
    </row>
    <row r="8" spans="1:20" ht="16.2" thickBot="1" x14ac:dyDescent="0.35"/>
    <row r="9" spans="1:20" ht="16.2" thickBot="1" x14ac:dyDescent="0.35">
      <c r="D9" s="119" t="s">
        <v>126</v>
      </c>
      <c r="E9" s="120">
        <v>1</v>
      </c>
      <c r="F9" s="121">
        <v>2</v>
      </c>
      <c r="G9" s="121">
        <v>3</v>
      </c>
      <c r="H9" s="122">
        <v>4</v>
      </c>
      <c r="I9" s="119">
        <v>5</v>
      </c>
      <c r="J9" s="83" t="s">
        <v>122</v>
      </c>
      <c r="N9" s="119" t="s">
        <v>126</v>
      </c>
      <c r="O9" s="120">
        <v>1</v>
      </c>
      <c r="P9" s="121">
        <v>2</v>
      </c>
      <c r="Q9" s="121">
        <v>3</v>
      </c>
      <c r="R9" s="122">
        <v>4</v>
      </c>
      <c r="S9" s="119">
        <v>5</v>
      </c>
      <c r="T9" s="83" t="s">
        <v>122</v>
      </c>
    </row>
    <row r="10" spans="1:20" ht="16.2" thickBot="1" x14ac:dyDescent="0.35">
      <c r="D10" s="124" t="str">
        <f>'13GKO'!B29</f>
        <v>Polly Smith</v>
      </c>
      <c r="E10" s="125">
        <v>8</v>
      </c>
      <c r="F10" s="126">
        <v>7</v>
      </c>
      <c r="G10" s="126">
        <v>8</v>
      </c>
      <c r="H10" s="126"/>
      <c r="I10" s="127"/>
      <c r="J10" s="128">
        <f>SUM(IF(E10&gt;E11,1,0),IF(F10&gt;F11,1,0),IF(G10&gt;G11,1,0),IF(H10&gt;H11,1,0),IF(I10&gt;I11,1,0))</f>
        <v>0</v>
      </c>
      <c r="N10" s="124" t="str">
        <f>'13GKO'!B73</f>
        <v>Naysa Kohli</v>
      </c>
      <c r="O10" s="125">
        <v>7</v>
      </c>
      <c r="P10" s="126">
        <v>7</v>
      </c>
      <c r="Q10" s="126">
        <v>3</v>
      </c>
      <c r="R10" s="126"/>
      <c r="S10" s="127"/>
      <c r="T10" s="128">
        <f>SUM(IF(O10&gt;O11,1,0),IF(P10&gt;P11,1,0),IF(Q10&gt;Q11,1,0),IF(R10&gt;R11,1,0),IF(S10&gt;S11,1,0))</f>
        <v>0</v>
      </c>
    </row>
    <row r="11" spans="1:20" ht="16.8" thickTop="1" thickBot="1" x14ac:dyDescent="0.35">
      <c r="D11" s="129" t="str">
        <f>'13GKO'!B40</f>
        <v>Jane Wilson</v>
      </c>
      <c r="E11" s="130">
        <v>11</v>
      </c>
      <c r="F11" s="131">
        <v>11</v>
      </c>
      <c r="G11" s="131">
        <v>11</v>
      </c>
      <c r="H11" s="131"/>
      <c r="I11" s="132"/>
      <c r="J11" s="26">
        <f>SUM(IF(E11&gt;E10,1,0),IF(F11&gt;F10,1,0),IF(G11&gt;G10,1,0),IF(H11&gt;H10,1,0),IF(I11&gt;I10,1,0))</f>
        <v>3</v>
      </c>
      <c r="N11" s="129" t="str">
        <f>'13GKO'!B84</f>
        <v>Miranda Parra Escalona</v>
      </c>
      <c r="O11" s="130">
        <v>11</v>
      </c>
      <c r="P11" s="131">
        <v>11</v>
      </c>
      <c r="Q11" s="131">
        <v>11</v>
      </c>
      <c r="R11" s="131"/>
      <c r="S11" s="132"/>
      <c r="T11" s="26">
        <f>SUM(IF(O11&gt;O10,1,0),IF(P11&gt;P10,1,0),IF(Q11&gt;Q10,1,0),IF(R11&gt;R10,1,0),IF(S11&gt;S10,1,0))</f>
        <v>3</v>
      </c>
    </row>
    <row r="12" spans="1:20" ht="16.2" thickBot="1" x14ac:dyDescent="0.35">
      <c r="B12">
        <v>3</v>
      </c>
      <c r="D12" s="237"/>
      <c r="E12" s="237"/>
      <c r="F12" s="237"/>
      <c r="G12" s="238"/>
      <c r="H12" s="133" t="s">
        <v>124</v>
      </c>
      <c r="I12" s="239" t="str">
        <f>_xlfn.XLOOKUP(B12,J10:J11,D10:D11)</f>
        <v>Jane Wilson</v>
      </c>
      <c r="J12" s="240"/>
      <c r="N12" s="237"/>
      <c r="O12" s="237"/>
      <c r="P12" s="237"/>
      <c r="Q12" s="238"/>
      <c r="R12" s="133" t="s">
        <v>124</v>
      </c>
      <c r="S12" s="239" t="str">
        <f>_xlfn.XLOOKUP(B12,T10:T11,N10:N11)</f>
        <v>Miranda Parra Escalona</v>
      </c>
      <c r="T12" s="240"/>
    </row>
    <row r="15" spans="1:20" ht="16.2" thickBot="1" x14ac:dyDescent="0.35"/>
    <row r="16" spans="1:20" ht="16.2" thickBot="1" x14ac:dyDescent="0.35">
      <c r="D16" s="119" t="s">
        <v>128</v>
      </c>
      <c r="E16" s="120">
        <v>1</v>
      </c>
      <c r="F16" s="121">
        <v>2</v>
      </c>
      <c r="G16" s="121">
        <v>3</v>
      </c>
      <c r="H16" s="122">
        <v>4</v>
      </c>
      <c r="I16" s="119">
        <v>5</v>
      </c>
      <c r="J16" s="83" t="s">
        <v>122</v>
      </c>
      <c r="N16" s="119" t="s">
        <v>128</v>
      </c>
      <c r="O16" s="120">
        <v>1</v>
      </c>
      <c r="P16" s="121">
        <v>2</v>
      </c>
      <c r="Q16" s="121">
        <v>3</v>
      </c>
      <c r="R16" s="122">
        <v>4</v>
      </c>
      <c r="S16" s="119">
        <v>5</v>
      </c>
      <c r="T16" s="83" t="s">
        <v>122</v>
      </c>
    </row>
    <row r="17" spans="4:20" ht="16.2" thickBot="1" x14ac:dyDescent="0.35">
      <c r="D17" s="124" t="str">
        <f>I6</f>
        <v>Lea Gal</v>
      </c>
      <c r="E17" s="125">
        <v>14</v>
      </c>
      <c r="F17" s="126">
        <v>11</v>
      </c>
      <c r="G17" s="126">
        <v>11</v>
      </c>
      <c r="H17" s="126"/>
      <c r="I17" s="127"/>
      <c r="J17" s="128">
        <f>SUM(IF(E17&gt;E18,1,0),IF(F17&gt;F18,1,0),IF(G17&gt;G18,1,0),IF(H17&gt;H18,1,0),IF(I17&gt;I18,1,0))</f>
        <v>3</v>
      </c>
      <c r="N17" s="124" t="str">
        <f>S6</f>
        <v>Titanilla Kozak</v>
      </c>
      <c r="O17" s="125">
        <v>11</v>
      </c>
      <c r="P17" s="126">
        <v>8</v>
      </c>
      <c r="Q17" s="126">
        <v>11</v>
      </c>
      <c r="R17" s="126">
        <v>6</v>
      </c>
      <c r="S17" s="127"/>
      <c r="T17" s="128">
        <f>SUM(IF(O17&gt;O18,1,0),IF(P17&gt;P18,1,0),IF(Q17&gt;Q18,1,0),IF(R17&gt;R18,1,0),IF(S17&gt;S18,1,0))</f>
        <v>1</v>
      </c>
    </row>
    <row r="18" spans="4:20" ht="16.8" thickTop="1" thickBot="1" x14ac:dyDescent="0.35">
      <c r="D18" s="129" t="str">
        <f>I12</f>
        <v>Jane Wilson</v>
      </c>
      <c r="E18" s="130">
        <v>12</v>
      </c>
      <c r="F18" s="131">
        <v>8</v>
      </c>
      <c r="G18" s="131">
        <v>7</v>
      </c>
      <c r="H18" s="131"/>
      <c r="I18" s="132"/>
      <c r="J18" s="26">
        <f>SUM(IF(E18&gt;E17,1,0),IF(F18&gt;F17,1,0),IF(G18&gt;G17,1,0),IF(H18&gt;H17,1,0),IF(I18&gt;I17,1,0))</f>
        <v>0</v>
      </c>
      <c r="N18" s="129" t="str">
        <f>S12</f>
        <v>Miranda Parra Escalona</v>
      </c>
      <c r="O18" s="130">
        <v>13</v>
      </c>
      <c r="P18" s="131">
        <v>11</v>
      </c>
      <c r="Q18" s="131">
        <v>5</v>
      </c>
      <c r="R18" s="131">
        <v>11</v>
      </c>
      <c r="S18" s="132"/>
      <c r="T18" s="26">
        <f>SUM(IF(O18&gt;O17,1,0),IF(P18&gt;P17,1,0),IF(Q18&gt;Q17,1,0),IF(R18&gt;R17,1,0),IF(S18&gt;S17,1,0))</f>
        <v>3</v>
      </c>
    </row>
    <row r="19" spans="4:20" ht="16.2" thickBot="1" x14ac:dyDescent="0.35">
      <c r="D19" s="237"/>
      <c r="E19" s="237"/>
      <c r="F19" s="237"/>
      <c r="G19" s="238"/>
      <c r="H19" s="133" t="s">
        <v>124</v>
      </c>
      <c r="I19" s="239" t="str">
        <f>_xlfn.XLOOKUP(B12,J17:J18,D17:D18)</f>
        <v>Lea Gal</v>
      </c>
      <c r="J19" s="240"/>
      <c r="N19" s="237"/>
      <c r="O19" s="237"/>
      <c r="P19" s="237"/>
      <c r="Q19" s="238"/>
      <c r="R19" s="133" t="s">
        <v>124</v>
      </c>
      <c r="S19" s="239" t="str">
        <f>_xlfn.XLOOKUP(B12,T17:T18,N17:N18)</f>
        <v>Miranda Parra Escalona</v>
      </c>
      <c r="T19" s="240"/>
    </row>
    <row r="21" spans="4:20" x14ac:dyDescent="0.3">
      <c r="O21" s="243" t="s">
        <v>186</v>
      </c>
      <c r="P21" s="243"/>
    </row>
    <row r="22" spans="4:20" x14ac:dyDescent="0.3">
      <c r="O22" s="243"/>
      <c r="P22" s="243"/>
    </row>
  </sheetData>
  <mergeCells count="13">
    <mergeCell ref="D19:G19"/>
    <mergeCell ref="I19:J19"/>
    <mergeCell ref="N19:Q19"/>
    <mergeCell ref="S19:T19"/>
    <mergeCell ref="O21:P22"/>
    <mergeCell ref="D6:G6"/>
    <mergeCell ref="I6:J6"/>
    <mergeCell ref="N6:Q6"/>
    <mergeCell ref="S6:T6"/>
    <mergeCell ref="D12:G12"/>
    <mergeCell ref="I12:J12"/>
    <mergeCell ref="N12:Q12"/>
    <mergeCell ref="S12:T12"/>
  </mergeCells>
  <hyperlinks>
    <hyperlink ref="O21:P22" location="Contents!A1" display="Contents " xr:uid="{46ABD7E4-12F0-9344-94D4-9E65DE5FBEBE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7AFD8-453C-554E-A86A-7BA16B1DB71C}">
  <sheetPr>
    <tabColor rgb="FFFF40FF"/>
  </sheetPr>
  <dimension ref="A1:Q50"/>
  <sheetViews>
    <sheetView workbookViewId="0">
      <selection activeCell="P2" sqref="P2:Q3"/>
    </sheetView>
  </sheetViews>
  <sheetFormatPr defaultColWidth="11.19921875" defaultRowHeight="15.6" x14ac:dyDescent="0.3"/>
  <cols>
    <col min="2" max="2" width="17.69921875" customWidth="1"/>
    <col min="13" max="13" width="14.19921875" customWidth="1"/>
  </cols>
  <sheetData>
    <row r="1" spans="1:17" ht="16.8" thickTop="1" thickBot="1" x14ac:dyDescent="0.35">
      <c r="A1" s="247" t="s">
        <v>112</v>
      </c>
      <c r="B1" s="248"/>
      <c r="C1" s="249" t="s">
        <v>0</v>
      </c>
      <c r="D1" s="250"/>
      <c r="E1" s="250"/>
      <c r="F1" s="251"/>
      <c r="G1" s="252" t="s">
        <v>1</v>
      </c>
      <c r="H1" s="253"/>
      <c r="I1" s="253"/>
      <c r="J1" s="253"/>
      <c r="K1" s="253"/>
      <c r="L1" s="254"/>
      <c r="M1" s="59" t="s">
        <v>2</v>
      </c>
    </row>
    <row r="2" spans="1:17" ht="16.2" thickBot="1" x14ac:dyDescent="0.35">
      <c r="A2" s="255" t="s">
        <v>36</v>
      </c>
      <c r="B2" s="256"/>
      <c r="C2" s="257" t="s">
        <v>3</v>
      </c>
      <c r="D2" s="258"/>
      <c r="E2" s="258"/>
      <c r="F2" s="259"/>
      <c r="G2" s="260" t="s">
        <v>4</v>
      </c>
      <c r="H2" s="261"/>
      <c r="I2" s="260" t="s">
        <v>5</v>
      </c>
      <c r="J2" s="261"/>
      <c r="K2" s="260" t="s">
        <v>6</v>
      </c>
      <c r="L2" s="261"/>
      <c r="M2" s="61" t="s">
        <v>7</v>
      </c>
      <c r="P2" s="264" t="s">
        <v>264</v>
      </c>
      <c r="Q2" s="264"/>
    </row>
    <row r="3" spans="1:17" ht="16.2" thickBot="1" x14ac:dyDescent="0.35">
      <c r="A3" s="234" t="s">
        <v>8</v>
      </c>
      <c r="B3" s="262"/>
      <c r="C3" s="62">
        <v>1</v>
      </c>
      <c r="D3" s="62">
        <v>2</v>
      </c>
      <c r="E3" s="62">
        <v>3</v>
      </c>
      <c r="F3" s="60">
        <v>4</v>
      </c>
      <c r="G3" s="63" t="s">
        <v>9</v>
      </c>
      <c r="H3" s="63" t="s">
        <v>10</v>
      </c>
      <c r="I3" s="63" t="s">
        <v>9</v>
      </c>
      <c r="J3" s="63" t="s">
        <v>10</v>
      </c>
      <c r="K3" s="63" t="s">
        <v>9</v>
      </c>
      <c r="L3" s="63" t="s">
        <v>10</v>
      </c>
      <c r="M3" s="61"/>
      <c r="P3" s="264"/>
      <c r="Q3" s="264"/>
    </row>
    <row r="4" spans="1:17" ht="16.2" thickBot="1" x14ac:dyDescent="0.35">
      <c r="A4" s="64">
        <v>1</v>
      </c>
      <c r="B4" s="57" t="s">
        <v>95</v>
      </c>
      <c r="C4" s="9"/>
      <c r="D4" s="66">
        <f>H21</f>
        <v>1</v>
      </c>
      <c r="E4" s="66">
        <f>H15</f>
        <v>3</v>
      </c>
      <c r="F4" s="67">
        <f>H11</f>
        <v>3</v>
      </c>
      <c r="G4" s="66">
        <f>SUM(IF(D4=3,1,0),IF(E4=3,1,0),IF(F4=3,1,0))</f>
        <v>2</v>
      </c>
      <c r="H4" s="66">
        <f>SUM(IF(D4&lt;3,1,0),IF(E4&lt;3,1,0),IF(F4&lt;3,1,0))</f>
        <v>1</v>
      </c>
      <c r="I4" s="68">
        <f>SUM(D4,E4,F4)</f>
        <v>7</v>
      </c>
      <c r="J4" s="68">
        <f>SUM(C5,C6,C7)</f>
        <v>4</v>
      </c>
      <c r="K4" s="68"/>
      <c r="L4" s="69"/>
      <c r="M4" s="67">
        <f>SUM(IF(H4=3,4),IF(H4=2,3),IF(H4=1,2),IF(H4=0,1))</f>
        <v>2</v>
      </c>
    </row>
    <row r="5" spans="1:17" ht="16.2" thickBot="1" x14ac:dyDescent="0.35">
      <c r="A5" s="64">
        <v>2</v>
      </c>
      <c r="B5" s="57" t="s">
        <v>104</v>
      </c>
      <c r="C5" s="66">
        <f>H22</f>
        <v>3</v>
      </c>
      <c r="D5" s="9"/>
      <c r="E5" s="66">
        <f>H13</f>
        <v>3</v>
      </c>
      <c r="F5" s="67">
        <f>H17</f>
        <v>3</v>
      </c>
      <c r="G5" s="66">
        <f>SUM(IF(C5=3,1,0),IF(E5=3,1,0),IF(F5=3,1,0))</f>
        <v>3</v>
      </c>
      <c r="H5" s="66">
        <f>SUM(IF(C5&lt;3,1,0),IF(E5&lt;3,1,0),IF(F5&lt;3,1,0))</f>
        <v>0</v>
      </c>
      <c r="I5" s="68">
        <f>SUM(C5,E5,F5)</f>
        <v>9</v>
      </c>
      <c r="J5" s="68">
        <f>SUM(D4,D6,D7)</f>
        <v>2</v>
      </c>
      <c r="K5" s="68"/>
      <c r="L5" s="69"/>
      <c r="M5" s="67">
        <f>SUM(IF(H5=3,4),IF(H5=2,3),IF(H5=1,2),IF(H5=0,1))</f>
        <v>1</v>
      </c>
    </row>
    <row r="6" spans="1:17" ht="16.2" thickBot="1" x14ac:dyDescent="0.35">
      <c r="A6" s="64">
        <v>3</v>
      </c>
      <c r="B6" s="57" t="s">
        <v>102</v>
      </c>
      <c r="C6" s="66">
        <f>H16</f>
        <v>1</v>
      </c>
      <c r="D6" s="66">
        <f>H14</f>
        <v>1</v>
      </c>
      <c r="E6" s="9"/>
      <c r="F6" s="67">
        <f>H19</f>
        <v>3</v>
      </c>
      <c r="G6" s="66">
        <f>SUM(IF(C6=3,1,0),IF(D6=3,1,0),IF(F6=3,1,0))</f>
        <v>1</v>
      </c>
      <c r="H6" s="66">
        <f>SUM(IF(C6&lt;3,1,0),IF(D6&lt;3,1,0),IF(F6&lt;3,1,0))</f>
        <v>2</v>
      </c>
      <c r="I6" s="68">
        <f>SUM(C6,D6,F6)</f>
        <v>5</v>
      </c>
      <c r="J6" s="68">
        <f>SUM(E4,E5,E7)</f>
        <v>7</v>
      </c>
      <c r="K6" s="68"/>
      <c r="L6" s="69"/>
      <c r="M6" s="67">
        <f>SUM(IF(H6=3,4),IF(H6=2,3),IF(H6=1,2),IF(H6=0,1))</f>
        <v>3</v>
      </c>
    </row>
    <row r="7" spans="1:17" ht="16.2" thickBot="1" x14ac:dyDescent="0.35">
      <c r="A7" s="64">
        <v>4</v>
      </c>
      <c r="B7" s="57" t="s">
        <v>113</v>
      </c>
      <c r="C7" s="66">
        <f>H12</f>
        <v>0</v>
      </c>
      <c r="D7" s="66">
        <f>H18</f>
        <v>0</v>
      </c>
      <c r="E7" s="66">
        <f>H20</f>
        <v>1</v>
      </c>
      <c r="F7" s="70"/>
      <c r="G7" s="71">
        <f>SUM(IF(C7=3,1,0),IF(D7=3,1,0),IF(E7=3,1,0))</f>
        <v>0</v>
      </c>
      <c r="H7" s="71">
        <f>SUM(IF(C7&lt;3,1,0),IF(D7&lt;3,1,0),IF(E7&lt;3,1,0))</f>
        <v>3</v>
      </c>
      <c r="I7" s="72">
        <f>SUM(C7,D7,E7)</f>
        <v>1</v>
      </c>
      <c r="J7" s="72">
        <f>SUM(F4,F5,F6)</f>
        <v>9</v>
      </c>
      <c r="K7" s="72"/>
      <c r="L7" s="73"/>
      <c r="M7" s="74">
        <f>SUM(IF(H7=3,4),IF(H7=2,3),IF(H7=1,2),IF(H7=0,1))</f>
        <v>4</v>
      </c>
    </row>
    <row r="10" spans="1:17" ht="16.2" thickBot="1" x14ac:dyDescent="0.35">
      <c r="A10" s="75"/>
      <c r="C10" s="75"/>
      <c r="D10" s="75"/>
    </row>
    <row r="11" spans="1:17" ht="16.8" thickTop="1" thickBot="1" x14ac:dyDescent="0.35">
      <c r="A11" s="76" t="s">
        <v>11</v>
      </c>
      <c r="B11" s="77">
        <v>1</v>
      </c>
      <c r="C11" s="78">
        <v>11</v>
      </c>
      <c r="D11" s="79">
        <v>11</v>
      </c>
      <c r="E11" s="80">
        <v>11</v>
      </c>
      <c r="F11" s="80"/>
      <c r="G11" s="81"/>
      <c r="H11" s="82">
        <f>SUM(IF(C11&gt;C12,1,0),IF(D11&gt;D12,1,0),IF(E11&gt;E12,1,0),IF(F11&gt;F12,1,0),IF(G11&gt;G12,1,0))</f>
        <v>3</v>
      </c>
      <c r="L11" s="83" t="s">
        <v>12</v>
      </c>
      <c r="M11" s="84" t="s">
        <v>13</v>
      </c>
    </row>
    <row r="12" spans="1:17" ht="16.2" thickBot="1" x14ac:dyDescent="0.35">
      <c r="A12" s="85">
        <v>3</v>
      </c>
      <c r="B12" s="86">
        <v>4</v>
      </c>
      <c r="C12" s="87">
        <v>7</v>
      </c>
      <c r="D12" s="88">
        <v>8</v>
      </c>
      <c r="E12" s="88">
        <v>9</v>
      </c>
      <c r="F12" s="88"/>
      <c r="G12" s="89"/>
      <c r="H12" s="90">
        <f>SUM(IF(C12&gt;C11,1,0),IF(D12&gt;D11,1,0),IF(E12&gt;E11,1,0),IF(F12&gt;F11,1,0),IF(G12&gt;G11,1,0))</f>
        <v>0</v>
      </c>
      <c r="L12" s="43" t="s">
        <v>14</v>
      </c>
      <c r="M12" s="35" t="str">
        <f>_xlfn.XLOOKUP(O12,M4:M7,B4:B7)</f>
        <v>Tobias Gal</v>
      </c>
      <c r="O12">
        <v>1</v>
      </c>
    </row>
    <row r="13" spans="1:17" ht="16.2" thickTop="1" x14ac:dyDescent="0.3">
      <c r="A13" s="91" t="s">
        <v>42</v>
      </c>
      <c r="B13" s="92">
        <v>2</v>
      </c>
      <c r="C13" s="93">
        <v>7</v>
      </c>
      <c r="D13" s="94">
        <v>12</v>
      </c>
      <c r="E13" s="94">
        <v>11</v>
      </c>
      <c r="F13" s="94">
        <v>11</v>
      </c>
      <c r="G13" s="95"/>
      <c r="H13" s="96">
        <f>SUM(IF(C13&gt;C14,1,0),IF(D13&gt;D14,1,0),IF(E13&gt;E14,1,0),IF(F13&gt;F14,1,0),IF(G13&gt;G14,1,0))</f>
        <v>3</v>
      </c>
      <c r="L13" s="42" t="s">
        <v>15</v>
      </c>
      <c r="M13" s="24" t="str">
        <f>_xlfn.XLOOKUP(O13,M4:M7,B4:B7)</f>
        <v>Reece Maguire</v>
      </c>
      <c r="O13">
        <v>2</v>
      </c>
    </row>
    <row r="14" spans="1:17" ht="16.2" thickBot="1" x14ac:dyDescent="0.35">
      <c r="A14" s="97">
        <v>1</v>
      </c>
      <c r="B14" s="98">
        <v>3</v>
      </c>
      <c r="C14" s="99">
        <v>11</v>
      </c>
      <c r="D14" s="100">
        <v>10</v>
      </c>
      <c r="E14" s="100">
        <v>4</v>
      </c>
      <c r="F14" s="100">
        <v>3</v>
      </c>
      <c r="G14" s="101"/>
      <c r="H14" s="102">
        <f>SUM(IF(C14&gt;C13,1,0),IF(D14&gt;D13,1,0),IF(E14&gt;E13,1,0),IF(F14&gt;F13,1,0),IF(G14&gt;G13,1,0))</f>
        <v>1</v>
      </c>
      <c r="L14" s="42" t="s">
        <v>16</v>
      </c>
      <c r="M14" s="42" t="str">
        <f>_xlfn.XLOOKUP(O14,M4:M7,B4:B7)</f>
        <v>Enoch Huang</v>
      </c>
      <c r="O14">
        <v>3</v>
      </c>
    </row>
    <row r="15" spans="1:17" ht="16.8" thickTop="1" thickBot="1" x14ac:dyDescent="0.35">
      <c r="A15" s="91" t="s">
        <v>42</v>
      </c>
      <c r="B15" s="92">
        <v>1</v>
      </c>
      <c r="C15" s="93">
        <v>11</v>
      </c>
      <c r="D15" s="103">
        <v>6</v>
      </c>
      <c r="E15" s="103">
        <v>11</v>
      </c>
      <c r="F15" s="103">
        <v>11</v>
      </c>
      <c r="G15" s="104"/>
      <c r="H15" s="96">
        <f>SUM(IF(C15&gt;C16,1,0),IF(D15&gt;D16,1,0),IF(E15&gt;E16,1,0),IF(F15&gt;F16,1,0),IF(G15&gt;G16,1,0))</f>
        <v>3</v>
      </c>
      <c r="L15" s="26" t="s">
        <v>43</v>
      </c>
      <c r="M15" s="46" t="str">
        <f>_xlfn.XLOOKUP(O15,M4:M7,B4:B7)</f>
        <v>Haoze Gong</v>
      </c>
      <c r="O15">
        <v>4</v>
      </c>
    </row>
    <row r="16" spans="1:17" ht="16.2" thickBot="1" x14ac:dyDescent="0.35">
      <c r="A16" s="97">
        <v>4</v>
      </c>
      <c r="B16" s="98">
        <v>3</v>
      </c>
      <c r="C16" s="99">
        <v>6</v>
      </c>
      <c r="D16" s="100">
        <v>11</v>
      </c>
      <c r="E16" s="100">
        <v>9</v>
      </c>
      <c r="F16" s="100">
        <v>6</v>
      </c>
      <c r="G16" s="105"/>
      <c r="H16" s="102">
        <f>SUM(IF(C16&gt;C15,1,0),IF(D16&gt;D15,1,0),IF(E16&gt;E15,1,0),IF(F16&gt;F15,1,0),IF(G16&gt;G15,1,0))</f>
        <v>1</v>
      </c>
    </row>
    <row r="17" spans="1:13" ht="16.2" thickTop="1" x14ac:dyDescent="0.3">
      <c r="A17" s="91" t="s">
        <v>42</v>
      </c>
      <c r="B17" s="92">
        <v>2</v>
      </c>
      <c r="C17" s="106">
        <v>12</v>
      </c>
      <c r="D17" s="103">
        <v>11</v>
      </c>
      <c r="E17" s="103">
        <v>11</v>
      </c>
      <c r="F17" s="103"/>
      <c r="G17" s="104"/>
      <c r="H17" s="96">
        <f>SUM(IF(C17&gt;C18,1,0),IF(D17&gt;D18,1,0),IF(E17&gt;E18,1,0),IF(F17&gt;F18,1,0),IF(G17&gt;G18,1,0))</f>
        <v>3</v>
      </c>
    </row>
    <row r="18" spans="1:13" ht="16.2" thickBot="1" x14ac:dyDescent="0.35">
      <c r="A18" s="97">
        <v>3</v>
      </c>
      <c r="B18" s="98">
        <v>4</v>
      </c>
      <c r="C18" s="99">
        <v>10</v>
      </c>
      <c r="D18" s="100">
        <v>9</v>
      </c>
      <c r="E18" s="100">
        <v>5</v>
      </c>
      <c r="F18" s="100"/>
      <c r="G18" s="105"/>
      <c r="H18" s="102">
        <f>SUM(IF(C18&gt;C17,1,0),IF(D18&gt;D17,1,0),IF(E18&gt;E17,1,0),IF(F18&gt;F17,1,0),IF(G18&gt;G17,1,0))</f>
        <v>0</v>
      </c>
    </row>
    <row r="19" spans="1:13" ht="16.2" thickTop="1" x14ac:dyDescent="0.3">
      <c r="A19" s="91" t="s">
        <v>42</v>
      </c>
      <c r="B19" s="107">
        <v>3</v>
      </c>
      <c r="C19" s="106">
        <v>8</v>
      </c>
      <c r="D19" s="103">
        <v>11</v>
      </c>
      <c r="E19" s="103">
        <v>11</v>
      </c>
      <c r="F19" s="103">
        <v>11</v>
      </c>
      <c r="G19" s="104"/>
      <c r="H19" s="108">
        <f>SUM(IF(C19&gt;C20,1,0),IF(D19&gt;D20,1,0),IF(E19&gt;E20,1,0),IF(F19&gt;F20,1,0),IF(G19&gt;G20,1,0))</f>
        <v>3</v>
      </c>
    </row>
    <row r="20" spans="1:13" ht="16.2" thickBot="1" x14ac:dyDescent="0.35">
      <c r="A20" s="97">
        <v>2</v>
      </c>
      <c r="B20" s="98">
        <v>4</v>
      </c>
      <c r="C20" s="99">
        <v>11</v>
      </c>
      <c r="D20" s="100">
        <v>7</v>
      </c>
      <c r="E20" s="100">
        <v>2</v>
      </c>
      <c r="F20" s="100">
        <v>8</v>
      </c>
      <c r="G20" s="105"/>
      <c r="H20" s="90">
        <f>SUM(IF(C20&gt;C19,1,0),IF(D20&gt;D19,1,0),IF(E20&gt;E19,1,0),IF(F20&gt;F19,1,0),IF(G20&gt;G19,1,0))</f>
        <v>1</v>
      </c>
    </row>
    <row r="21" spans="1:13" ht="16.2" thickTop="1" x14ac:dyDescent="0.3">
      <c r="A21" s="91" t="s">
        <v>42</v>
      </c>
      <c r="B21" s="107">
        <v>1</v>
      </c>
      <c r="C21" s="106">
        <v>11</v>
      </c>
      <c r="D21" s="103">
        <v>6</v>
      </c>
      <c r="E21" s="103">
        <v>8</v>
      </c>
      <c r="F21" s="103">
        <v>11</v>
      </c>
      <c r="G21" s="104"/>
      <c r="H21" s="96">
        <f>SUM(IF(C21&gt;C22,1,0),IF(D21&gt;D22,1,0),IF(E21&gt;E22,1,0),IF(F21&gt;F22,1,0),IF(G21&gt;G22,1,0))</f>
        <v>1</v>
      </c>
    </row>
    <row r="22" spans="1:13" ht="16.2" thickBot="1" x14ac:dyDescent="0.35">
      <c r="A22" s="109">
        <v>4</v>
      </c>
      <c r="B22" s="110">
        <v>2</v>
      </c>
      <c r="C22" s="111">
        <v>8</v>
      </c>
      <c r="D22" s="112">
        <v>11</v>
      </c>
      <c r="E22" s="112">
        <v>11</v>
      </c>
      <c r="F22" s="112">
        <v>13</v>
      </c>
      <c r="H22" s="113">
        <f>SUM(IF(C22&gt;C21,1,0),IF(D22&gt;D21,1,0),IF(E22&gt;E21,1,0),IF(F22&gt;F21,1,0),IF(G22&gt;G21,1,0))</f>
        <v>3</v>
      </c>
    </row>
    <row r="23" spans="1:13" ht="16.2" thickTop="1" x14ac:dyDescent="0.3">
      <c r="A23" s="114"/>
      <c r="B23" s="114"/>
      <c r="C23" s="115"/>
      <c r="D23" s="115"/>
      <c r="E23" s="115"/>
      <c r="F23" s="115"/>
      <c r="G23" s="115"/>
      <c r="H23" s="115"/>
    </row>
    <row r="24" spans="1:13" x14ac:dyDescent="0.3">
      <c r="A24" s="116"/>
      <c r="B24" s="116"/>
    </row>
    <row r="25" spans="1:13" ht="16.2" thickBot="1" x14ac:dyDescent="0.35">
      <c r="A25" s="116"/>
      <c r="B25" s="116"/>
    </row>
    <row r="26" spans="1:13" ht="16.8" thickTop="1" thickBot="1" x14ac:dyDescent="0.35">
      <c r="A26" s="247" t="s">
        <v>112</v>
      </c>
      <c r="B26" s="248"/>
      <c r="C26" s="249" t="s">
        <v>0</v>
      </c>
      <c r="D26" s="250"/>
      <c r="E26" s="250"/>
      <c r="F26" s="251"/>
      <c r="G26" s="252" t="s">
        <v>1</v>
      </c>
      <c r="H26" s="253"/>
      <c r="I26" s="253"/>
      <c r="J26" s="253"/>
      <c r="K26" s="253"/>
      <c r="L26" s="254"/>
      <c r="M26" s="59" t="s">
        <v>2</v>
      </c>
    </row>
    <row r="27" spans="1:13" ht="16.2" thickBot="1" x14ac:dyDescent="0.35">
      <c r="A27" s="255" t="s">
        <v>45</v>
      </c>
      <c r="B27" s="256"/>
      <c r="C27" s="257" t="s">
        <v>3</v>
      </c>
      <c r="D27" s="258"/>
      <c r="E27" s="258"/>
      <c r="F27" s="259"/>
      <c r="G27" s="260" t="s">
        <v>4</v>
      </c>
      <c r="H27" s="261"/>
      <c r="I27" s="260" t="s">
        <v>5</v>
      </c>
      <c r="J27" s="261"/>
      <c r="K27" s="260" t="s">
        <v>6</v>
      </c>
      <c r="L27" s="261"/>
      <c r="M27" s="61" t="s">
        <v>7</v>
      </c>
    </row>
    <row r="28" spans="1:13" ht="16.2" thickBot="1" x14ac:dyDescent="0.35">
      <c r="A28" s="234" t="s">
        <v>8</v>
      </c>
      <c r="B28" s="262"/>
      <c r="C28" s="62">
        <v>1</v>
      </c>
      <c r="D28" s="62">
        <v>2</v>
      </c>
      <c r="E28" s="62">
        <v>3</v>
      </c>
      <c r="F28" s="60">
        <v>4</v>
      </c>
      <c r="G28" s="63" t="s">
        <v>9</v>
      </c>
      <c r="H28" s="63" t="s">
        <v>10</v>
      </c>
      <c r="I28" s="63" t="s">
        <v>9</v>
      </c>
      <c r="J28" s="63" t="s">
        <v>10</v>
      </c>
      <c r="K28" s="63" t="s">
        <v>9</v>
      </c>
      <c r="L28" s="63" t="s">
        <v>10</v>
      </c>
      <c r="M28" s="61"/>
    </row>
    <row r="29" spans="1:13" ht="16.2" thickBot="1" x14ac:dyDescent="0.35">
      <c r="A29" s="64">
        <v>1</v>
      </c>
      <c r="B29" s="57" t="s">
        <v>105</v>
      </c>
      <c r="C29" s="9"/>
      <c r="D29" s="66">
        <f>H46</f>
        <v>0</v>
      </c>
      <c r="E29" s="66">
        <f>H40</f>
        <v>0</v>
      </c>
      <c r="F29" s="67">
        <f>H36</f>
        <v>3</v>
      </c>
      <c r="G29" s="66">
        <f>SUM(IF(D29=3,1,0),IF(E29=3,1,0),IF(F29=3,1,0))</f>
        <v>1</v>
      </c>
      <c r="H29" s="66">
        <f>SUM(IF(D29&lt;3,1,0),IF(E29&lt;3,1,0),IF(F29&lt;3,1,0))</f>
        <v>2</v>
      </c>
      <c r="I29" s="68">
        <f>SUM(D29,E29,F29)</f>
        <v>3</v>
      </c>
      <c r="J29" s="68">
        <f>SUM(C30,C31,C32)</f>
        <v>6</v>
      </c>
      <c r="K29" s="68"/>
      <c r="L29" s="69"/>
      <c r="M29" s="67">
        <f>SUM(IF(H29=3,4),IF(H29=2,3),IF(H29=1,2),IF(H29=0,1))</f>
        <v>3</v>
      </c>
    </row>
    <row r="30" spans="1:13" ht="16.2" thickBot="1" x14ac:dyDescent="0.35">
      <c r="A30" s="64">
        <v>2</v>
      </c>
      <c r="B30" s="57" t="s">
        <v>73</v>
      </c>
      <c r="C30" s="66">
        <f>H47</f>
        <v>3</v>
      </c>
      <c r="D30" s="9"/>
      <c r="E30" s="66">
        <f>H38</f>
        <v>0</v>
      </c>
      <c r="F30" s="67">
        <f>H42</f>
        <v>3</v>
      </c>
      <c r="G30" s="66">
        <f>SUM(IF(C30=3,1,0),IF(E30=3,1,0),IF(F30=3,1,0))</f>
        <v>2</v>
      </c>
      <c r="H30" s="66">
        <f>SUM(IF(C30&lt;3,1,0),IF(E30&lt;3,1,0),IF(F30&lt;3,1,0))</f>
        <v>1</v>
      </c>
      <c r="I30" s="68">
        <f>SUM(C30,E30,F30)</f>
        <v>6</v>
      </c>
      <c r="J30" s="68">
        <f>SUM(D29,D31,D32)</f>
        <v>3</v>
      </c>
      <c r="K30" s="68"/>
      <c r="L30" s="69"/>
      <c r="M30" s="67">
        <f>SUM(IF(H30=3,4),IF(H30=2,3),IF(H30=1,2),IF(H30=0,1))</f>
        <v>2</v>
      </c>
    </row>
    <row r="31" spans="1:13" ht="16.2" thickBot="1" x14ac:dyDescent="0.35">
      <c r="A31" s="64">
        <v>3</v>
      </c>
      <c r="B31" s="57" t="s">
        <v>101</v>
      </c>
      <c r="C31" s="66">
        <f>H41</f>
        <v>3</v>
      </c>
      <c r="D31" s="66">
        <f>H39</f>
        <v>3</v>
      </c>
      <c r="E31" s="9"/>
      <c r="F31" s="67">
        <f>H44</f>
        <v>3</v>
      </c>
      <c r="G31" s="66">
        <f>SUM(IF(C31=3,1,0),IF(D31=3,1,0),IF(F31=3,1,0))</f>
        <v>3</v>
      </c>
      <c r="H31" s="66">
        <f>SUM(IF(C31&lt;3,1,0),IF(D31&lt;3,1,0),IF(F31&lt;3,1,0))</f>
        <v>0</v>
      </c>
      <c r="I31" s="68">
        <f>SUM(C31,D31,F31)</f>
        <v>9</v>
      </c>
      <c r="J31" s="68">
        <f>SUM(E29,E30,E32)</f>
        <v>0</v>
      </c>
      <c r="K31" s="68"/>
      <c r="L31" s="69"/>
      <c r="M31" s="67">
        <f>SUM(IF(H31=3,4),IF(H31=2,3),IF(H31=1,2),IF(H31=0,1))</f>
        <v>1</v>
      </c>
    </row>
    <row r="32" spans="1:13" ht="16.2" thickBot="1" x14ac:dyDescent="0.35">
      <c r="A32" s="64">
        <v>4</v>
      </c>
      <c r="B32" s="57" t="s">
        <v>114</v>
      </c>
      <c r="C32" s="66">
        <f>H37</f>
        <v>0</v>
      </c>
      <c r="D32" s="66">
        <f>H43</f>
        <v>0</v>
      </c>
      <c r="E32" s="66">
        <f>H45</f>
        <v>0</v>
      </c>
      <c r="F32" s="70"/>
      <c r="G32" s="71">
        <f>SUM(IF(C32=3,1,0),IF(D32=3,1,0),IF(E32=3,1,0))</f>
        <v>0</v>
      </c>
      <c r="H32" s="71">
        <f>SUM(IF(C32&lt;3,1,0),IF(D32&lt;3,1,0),IF(E32&lt;3,1,0))</f>
        <v>3</v>
      </c>
      <c r="I32" s="72">
        <f>SUM(C32,D32,E32)</f>
        <v>0</v>
      </c>
      <c r="J32" s="72">
        <f>SUM(F29,F30,F31)</f>
        <v>9</v>
      </c>
      <c r="K32" s="72"/>
      <c r="L32" s="73"/>
      <c r="M32" s="74">
        <f>SUM(IF(H32=3,4),IF(H32=2,3),IF(H32=1,2),IF(H32=0,1))</f>
        <v>4</v>
      </c>
    </row>
    <row r="35" spans="1:15" ht="16.2" thickBot="1" x14ac:dyDescent="0.35">
      <c r="A35" s="75"/>
      <c r="C35" s="75"/>
      <c r="D35" s="75"/>
    </row>
    <row r="36" spans="1:15" ht="16.8" thickTop="1" thickBot="1" x14ac:dyDescent="0.35">
      <c r="A36" s="76" t="s">
        <v>11</v>
      </c>
      <c r="B36" s="77">
        <v>1</v>
      </c>
      <c r="C36" s="78">
        <v>11</v>
      </c>
      <c r="D36" s="79">
        <v>11</v>
      </c>
      <c r="E36" s="80">
        <v>11</v>
      </c>
      <c r="F36" s="80"/>
      <c r="G36" s="81"/>
      <c r="H36" s="82">
        <f>SUM(IF(C36&gt;C37,1,0),IF(D36&gt;D37,1,0),IF(E36&gt;E37,1,0),IF(F36&gt;F37,1,0),IF(G36&gt;G37,1,0))</f>
        <v>3</v>
      </c>
      <c r="L36" s="83" t="s">
        <v>12</v>
      </c>
      <c r="M36" s="84" t="s">
        <v>13</v>
      </c>
    </row>
    <row r="37" spans="1:15" ht="16.2" thickBot="1" x14ac:dyDescent="0.35">
      <c r="A37" s="85">
        <v>3</v>
      </c>
      <c r="B37" s="86">
        <v>4</v>
      </c>
      <c r="C37" s="87">
        <v>7</v>
      </c>
      <c r="D37" s="88">
        <v>5</v>
      </c>
      <c r="E37" s="88">
        <v>5</v>
      </c>
      <c r="F37" s="88"/>
      <c r="G37" s="89"/>
      <c r="H37" s="90">
        <f>SUM(IF(C37&gt;C36,1,0),IF(D37&gt;D36,1,0),IF(E37&gt;E36,1,0),IF(F37&gt;F36,1,0),IF(G37&gt;G36,1,0))</f>
        <v>0</v>
      </c>
      <c r="L37" s="43" t="s">
        <v>14</v>
      </c>
      <c r="M37" s="35" t="str">
        <f>_xlfn.XLOOKUP(O37,M29:M32,B29:B32)</f>
        <v>Ryan Li</v>
      </c>
      <c r="O37">
        <v>1</v>
      </c>
    </row>
    <row r="38" spans="1:15" ht="16.2" thickTop="1" x14ac:dyDescent="0.3">
      <c r="A38" s="91" t="s">
        <v>42</v>
      </c>
      <c r="B38" s="92">
        <v>2</v>
      </c>
      <c r="C38" s="93">
        <v>11</v>
      </c>
      <c r="D38" s="94">
        <v>6</v>
      </c>
      <c r="E38" s="94">
        <v>9</v>
      </c>
      <c r="F38" s="94"/>
      <c r="G38" s="95"/>
      <c r="H38" s="96">
        <f>SUM(IF(C38&gt;C39,1,0),IF(D38&gt;D39,1,0),IF(E38&gt;E39,1,0),IF(F38&gt;F39,1,0),IF(G38&gt;G39,1,0))</f>
        <v>0</v>
      </c>
      <c r="L38" s="42" t="s">
        <v>15</v>
      </c>
      <c r="M38" s="24" t="str">
        <f>_xlfn.XLOOKUP(O38,M29:M32,B29:B32)</f>
        <v>Deon Binu</v>
      </c>
      <c r="O38">
        <v>2</v>
      </c>
    </row>
    <row r="39" spans="1:15" ht="16.2" thickBot="1" x14ac:dyDescent="0.35">
      <c r="A39" s="97">
        <v>1</v>
      </c>
      <c r="B39" s="98">
        <v>3</v>
      </c>
      <c r="C39" s="99">
        <v>13</v>
      </c>
      <c r="D39" s="100">
        <v>11</v>
      </c>
      <c r="E39" s="100">
        <v>11</v>
      </c>
      <c r="F39" s="100"/>
      <c r="G39" s="101"/>
      <c r="H39" s="102">
        <f>SUM(IF(C39&gt;C38,1,0),IF(D39&gt;D38,1,0),IF(E39&gt;E38,1,0),IF(F39&gt;F38,1,0),IF(G39&gt;G38,1,0))</f>
        <v>3</v>
      </c>
      <c r="L39" s="42" t="s">
        <v>16</v>
      </c>
      <c r="M39" s="42" t="str">
        <f>_xlfn.XLOOKUP(O39,M29:M32,B29:B32)</f>
        <v>Gabriel Borucki</v>
      </c>
      <c r="O39">
        <v>3</v>
      </c>
    </row>
    <row r="40" spans="1:15" ht="16.8" thickTop="1" thickBot="1" x14ac:dyDescent="0.35">
      <c r="A40" s="91" t="s">
        <v>42</v>
      </c>
      <c r="B40" s="92">
        <v>1</v>
      </c>
      <c r="C40" s="93">
        <v>4</v>
      </c>
      <c r="D40" s="103">
        <v>2</v>
      </c>
      <c r="E40" s="103">
        <v>2</v>
      </c>
      <c r="F40" s="103"/>
      <c r="G40" s="104"/>
      <c r="H40" s="96">
        <f>SUM(IF(C40&gt;C41,1,0),IF(D40&gt;D41,1,0),IF(E40&gt;E41,1,0),IF(F40&gt;F41,1,0),IF(G40&gt;G41,1,0))</f>
        <v>0</v>
      </c>
      <c r="L40" s="26" t="s">
        <v>43</v>
      </c>
      <c r="M40" s="46" t="str">
        <f>_xlfn.XLOOKUP(O40,M29:M32,B29:B32)</f>
        <v>Evan O'Flaherty</v>
      </c>
      <c r="O40">
        <v>4</v>
      </c>
    </row>
    <row r="41" spans="1:15" ht="16.2" thickBot="1" x14ac:dyDescent="0.35">
      <c r="A41" s="97">
        <v>4</v>
      </c>
      <c r="B41" s="98">
        <v>3</v>
      </c>
      <c r="C41" s="99">
        <v>11</v>
      </c>
      <c r="D41" s="100">
        <v>11</v>
      </c>
      <c r="E41" s="100">
        <v>11</v>
      </c>
      <c r="F41" s="100"/>
      <c r="G41" s="105"/>
      <c r="H41" s="102">
        <f>SUM(IF(C41&gt;C40,1,0),IF(D41&gt;D40,1,0),IF(E41&gt;E40,1,0),IF(F41&gt;F40,1,0),IF(G41&gt;G40,1,0))</f>
        <v>3</v>
      </c>
    </row>
    <row r="42" spans="1:15" ht="16.2" thickTop="1" x14ac:dyDescent="0.3">
      <c r="A42" s="91" t="s">
        <v>42</v>
      </c>
      <c r="B42" s="92">
        <v>2</v>
      </c>
      <c r="C42" s="106">
        <v>11</v>
      </c>
      <c r="D42" s="103">
        <v>11</v>
      </c>
      <c r="E42" s="103">
        <v>11</v>
      </c>
      <c r="F42" s="103"/>
      <c r="G42" s="104"/>
      <c r="H42" s="96">
        <f>SUM(IF(C42&gt;C43,1,0),IF(D42&gt;D43,1,0),IF(E42&gt;E43,1,0),IF(F42&gt;F43,1,0),IF(G42&gt;G43,1,0))</f>
        <v>3</v>
      </c>
    </row>
    <row r="43" spans="1:15" ht="16.2" thickBot="1" x14ac:dyDescent="0.35">
      <c r="A43" s="97">
        <v>3</v>
      </c>
      <c r="B43" s="98">
        <v>4</v>
      </c>
      <c r="C43" s="99">
        <v>0</v>
      </c>
      <c r="D43" s="100">
        <v>3</v>
      </c>
      <c r="E43" s="100">
        <v>1</v>
      </c>
      <c r="F43" s="100"/>
      <c r="G43" s="105"/>
      <c r="H43" s="102">
        <f>SUM(IF(C43&gt;C42,1,0),IF(D43&gt;D42,1,0),IF(E43&gt;E42,1,0),IF(F43&gt;F42,1,0),IF(G43&gt;G42,1,0))</f>
        <v>0</v>
      </c>
    </row>
    <row r="44" spans="1:15" ht="16.2" thickTop="1" x14ac:dyDescent="0.3">
      <c r="A44" s="91" t="s">
        <v>42</v>
      </c>
      <c r="B44" s="107">
        <v>3</v>
      </c>
      <c r="C44" s="106">
        <v>11</v>
      </c>
      <c r="D44" s="103">
        <v>11</v>
      </c>
      <c r="E44" s="103">
        <v>11</v>
      </c>
      <c r="F44" s="103"/>
      <c r="G44" s="104"/>
      <c r="H44" s="108">
        <f>SUM(IF(C44&gt;C45,1,0),IF(D44&gt;D45,1,0),IF(E44&gt;E45,1,0),IF(F44&gt;F45,1,0),IF(G44&gt;G45,1,0))</f>
        <v>3</v>
      </c>
    </row>
    <row r="45" spans="1:15" ht="16.2" thickBot="1" x14ac:dyDescent="0.35">
      <c r="A45" s="97">
        <v>2</v>
      </c>
      <c r="B45" s="98">
        <v>4</v>
      </c>
      <c r="C45" s="99">
        <v>1</v>
      </c>
      <c r="D45" s="100">
        <v>4</v>
      </c>
      <c r="E45" s="100">
        <v>3</v>
      </c>
      <c r="F45" s="100"/>
      <c r="G45" s="105"/>
      <c r="H45" s="90">
        <f>SUM(IF(C45&gt;C44,1,0),IF(D45&gt;D44,1,0),IF(E45&gt;E44,1,0),IF(F45&gt;F44,1,0),IF(G45&gt;G44,1,0))</f>
        <v>0</v>
      </c>
    </row>
    <row r="46" spans="1:15" ht="16.2" thickTop="1" x14ac:dyDescent="0.3">
      <c r="A46" s="91" t="s">
        <v>42</v>
      </c>
      <c r="B46" s="107">
        <v>1</v>
      </c>
      <c r="C46" s="106">
        <v>4</v>
      </c>
      <c r="D46" s="103">
        <v>6</v>
      </c>
      <c r="E46" s="103">
        <v>6</v>
      </c>
      <c r="F46" s="103"/>
      <c r="G46" s="104"/>
      <c r="H46" s="96">
        <f>SUM(IF(C46&gt;C47,1,0),IF(D46&gt;D47,1,0),IF(E46&gt;E47,1,0),IF(F46&gt;F47,1,0),IF(G46&gt;G47,1,0))</f>
        <v>0</v>
      </c>
    </row>
    <row r="47" spans="1:15" ht="16.2" thickBot="1" x14ac:dyDescent="0.35">
      <c r="A47" s="109">
        <v>4</v>
      </c>
      <c r="B47" s="110">
        <v>2</v>
      </c>
      <c r="C47" s="111">
        <v>11</v>
      </c>
      <c r="D47" s="112">
        <v>11</v>
      </c>
      <c r="E47" s="112">
        <v>11</v>
      </c>
      <c r="F47" s="112"/>
      <c r="H47" s="113">
        <f>SUM(IF(C47&gt;C46,1,0),IF(D47&gt;D46,1,0),IF(E47&gt;E46,1,0),IF(F47&gt;F46,1,0),IF(G47&gt;G46,1,0))</f>
        <v>3</v>
      </c>
    </row>
    <row r="48" spans="1:15" ht="16.2" thickTop="1" x14ac:dyDescent="0.3">
      <c r="A48" s="114"/>
      <c r="B48" s="114"/>
      <c r="C48" s="115"/>
      <c r="D48" s="115"/>
      <c r="E48" s="115"/>
      <c r="F48" s="115"/>
      <c r="G48" s="115"/>
      <c r="H48" s="115"/>
    </row>
    <row r="49" spans="1:2" x14ac:dyDescent="0.3">
      <c r="A49" s="116"/>
      <c r="B49" s="116"/>
    </row>
    <row r="50" spans="1:2" x14ac:dyDescent="0.3">
      <c r="A50" s="116"/>
      <c r="B50" s="116"/>
    </row>
  </sheetData>
  <mergeCells count="19">
    <mergeCell ref="A28:B28"/>
    <mergeCell ref="P2:Q3"/>
    <mergeCell ref="A3:B3"/>
    <mergeCell ref="A26:B26"/>
    <mergeCell ref="C26:F26"/>
    <mergeCell ref="G26:L26"/>
    <mergeCell ref="A27:B27"/>
    <mergeCell ref="C27:F27"/>
    <mergeCell ref="G27:H27"/>
    <mergeCell ref="I27:J27"/>
    <mergeCell ref="K27:L27"/>
    <mergeCell ref="A1:B1"/>
    <mergeCell ref="C1:F1"/>
    <mergeCell ref="G1:L1"/>
    <mergeCell ref="A2:B2"/>
    <mergeCell ref="C2:F2"/>
    <mergeCell ref="G2:H2"/>
    <mergeCell ref="I2:J2"/>
    <mergeCell ref="K2:L2"/>
  </mergeCells>
  <hyperlinks>
    <hyperlink ref="P2:Q3" location="Contents!A1" display="Contents" xr:uid="{5CD2942A-7E92-474F-8964-A09F88993008}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237A6-8338-2A47-96C0-61BAE47BF077}">
  <sheetPr>
    <tabColor rgb="FFFF40FF"/>
  </sheetPr>
  <dimension ref="A1:I86"/>
  <sheetViews>
    <sheetView topLeftCell="A57" zoomScale="75" workbookViewId="0">
      <selection activeCell="B62" sqref="B62"/>
    </sheetView>
  </sheetViews>
  <sheetFormatPr defaultColWidth="11.19921875" defaultRowHeight="15.6" x14ac:dyDescent="0.3"/>
  <cols>
    <col min="1" max="1" width="5.796875" customWidth="1"/>
    <col min="2" max="2" width="25.796875" customWidth="1"/>
    <col min="3" max="3" width="5.796875" customWidth="1"/>
    <col min="4" max="4" width="25.796875" customWidth="1"/>
    <col min="5" max="5" width="5.796875" customWidth="1"/>
    <col min="6" max="6" width="25.796875" customWidth="1"/>
  </cols>
  <sheetData>
    <row r="1" spans="1:9" x14ac:dyDescent="0.3">
      <c r="A1" s="147"/>
      <c r="B1" s="148"/>
      <c r="C1" s="147"/>
      <c r="D1" s="148"/>
      <c r="E1" s="139"/>
      <c r="F1" s="149"/>
      <c r="G1" s="139"/>
    </row>
    <row r="2" spans="1:9" x14ac:dyDescent="0.3">
      <c r="A2" s="147"/>
      <c r="B2" s="150" t="s">
        <v>132</v>
      </c>
      <c r="C2" s="147"/>
      <c r="D2" s="150" t="s">
        <v>133</v>
      </c>
      <c r="E2" s="139"/>
      <c r="F2" s="151" t="s">
        <v>134</v>
      </c>
      <c r="G2" s="139"/>
    </row>
    <row r="3" spans="1:9" x14ac:dyDescent="0.3">
      <c r="A3" s="139"/>
      <c r="B3" s="139"/>
      <c r="C3" s="139"/>
      <c r="D3" s="139"/>
      <c r="E3" s="139"/>
      <c r="F3" s="149"/>
      <c r="G3" s="139"/>
      <c r="H3" s="243" t="s">
        <v>186</v>
      </c>
      <c r="I3" s="243"/>
    </row>
    <row r="4" spans="1:9" x14ac:dyDescent="0.3">
      <c r="A4" s="141"/>
      <c r="B4" s="143"/>
      <c r="C4" s="141"/>
      <c r="D4" s="143"/>
      <c r="E4" s="143"/>
      <c r="F4" s="143"/>
      <c r="G4" s="141"/>
      <c r="H4" s="243"/>
      <c r="I4" s="243"/>
    </row>
    <row r="5" spans="1:9" x14ac:dyDescent="0.3">
      <c r="A5" s="170"/>
      <c r="B5" s="143"/>
      <c r="C5" s="141"/>
      <c r="D5" s="143"/>
      <c r="E5" s="143"/>
      <c r="F5" s="143"/>
      <c r="G5" s="141"/>
    </row>
    <row r="6" spans="1:9" x14ac:dyDescent="0.3">
      <c r="A6" s="143"/>
      <c r="B6" s="143"/>
      <c r="C6" s="141"/>
      <c r="D6" s="143"/>
      <c r="E6" s="143"/>
      <c r="F6" s="143"/>
      <c r="G6" s="141"/>
    </row>
    <row r="7" spans="1:9" ht="16.2" thickBot="1" x14ac:dyDescent="0.35">
      <c r="A7" s="139" t="s">
        <v>152</v>
      </c>
      <c r="B7" s="161" t="str">
        <f>'11B'!M12</f>
        <v>Tobias Gal</v>
      </c>
      <c r="C7" s="154"/>
      <c r="D7" s="143"/>
      <c r="E7" s="143"/>
      <c r="F7" s="143"/>
      <c r="G7" s="141"/>
    </row>
    <row r="8" spans="1:9" x14ac:dyDescent="0.3">
      <c r="A8" s="143"/>
      <c r="B8" s="143"/>
      <c r="C8" s="159"/>
      <c r="D8" s="143"/>
      <c r="E8" s="143"/>
      <c r="F8" s="143"/>
      <c r="G8" s="141"/>
    </row>
    <row r="9" spans="1:9" x14ac:dyDescent="0.3">
      <c r="A9" s="143"/>
      <c r="B9" s="143"/>
      <c r="C9" s="159"/>
      <c r="D9" s="143"/>
      <c r="E9" s="143"/>
      <c r="F9" s="143"/>
      <c r="G9" s="141"/>
    </row>
    <row r="10" spans="1:9" x14ac:dyDescent="0.3">
      <c r="A10" s="141"/>
      <c r="B10" s="143"/>
      <c r="C10" s="163"/>
      <c r="D10" s="143"/>
      <c r="E10" s="143"/>
      <c r="F10" s="143"/>
      <c r="G10" s="141"/>
    </row>
    <row r="11" spans="1:9" x14ac:dyDescent="0.3">
      <c r="A11" s="143"/>
      <c r="B11" s="139"/>
      <c r="C11" s="163"/>
      <c r="D11" s="143"/>
      <c r="E11" s="139"/>
      <c r="F11" s="139"/>
      <c r="G11" s="139"/>
    </row>
    <row r="12" spans="1:9" x14ac:dyDescent="0.3">
      <c r="A12" s="143"/>
      <c r="B12" s="157"/>
      <c r="C12" s="163"/>
      <c r="D12" s="143"/>
      <c r="E12" s="139"/>
      <c r="F12" s="139"/>
      <c r="G12" s="139"/>
    </row>
    <row r="13" spans="1:9" x14ac:dyDescent="0.3">
      <c r="A13" s="143"/>
      <c r="B13" s="139"/>
      <c r="C13" s="163"/>
      <c r="D13" s="143"/>
      <c r="E13" s="139"/>
      <c r="F13" s="139"/>
      <c r="G13" s="139"/>
    </row>
    <row r="14" spans="1:9" x14ac:dyDescent="0.3">
      <c r="A14" s="143"/>
      <c r="B14" s="139"/>
      <c r="C14" s="163"/>
      <c r="D14" s="143"/>
      <c r="E14" s="139"/>
      <c r="F14" s="139"/>
      <c r="G14" s="139"/>
    </row>
    <row r="15" spans="1:9" ht="16.2" thickBot="1" x14ac:dyDescent="0.35">
      <c r="A15" s="141"/>
      <c r="B15" s="157" t="str">
        <f>IF($F$1=TRUE,#REF!+1,"")</f>
        <v/>
      </c>
      <c r="C15" s="139"/>
      <c r="D15" s="158" t="str" cm="1">
        <f t="array" ref="D15:E15">'11BKOSS'!I6:J6</f>
        <v>Tobias Gal</v>
      </c>
      <c r="E15" s="154">
        <v>0</v>
      </c>
      <c r="F15" s="143"/>
      <c r="G15" s="139"/>
    </row>
    <row r="16" spans="1:9" x14ac:dyDescent="0.3">
      <c r="A16" s="170"/>
      <c r="B16" s="143"/>
      <c r="C16" s="163"/>
      <c r="D16" s="143"/>
      <c r="E16" s="165"/>
      <c r="F16" s="143"/>
      <c r="G16" s="139"/>
    </row>
    <row r="17" spans="1:7" x14ac:dyDescent="0.3">
      <c r="A17" s="143"/>
      <c r="B17" s="143"/>
      <c r="C17" s="163"/>
      <c r="D17" s="143"/>
      <c r="E17" s="163"/>
      <c r="F17" s="143"/>
      <c r="G17" s="139"/>
    </row>
    <row r="18" spans="1:7" ht="16.2" thickBot="1" x14ac:dyDescent="0.35">
      <c r="A18" s="139" t="s">
        <v>153</v>
      </c>
      <c r="B18" s="161" t="str">
        <f>'11B'!M38</f>
        <v>Deon Binu</v>
      </c>
      <c r="C18" s="162"/>
      <c r="D18" s="143"/>
      <c r="E18" s="163"/>
      <c r="F18" s="143"/>
      <c r="G18" s="139"/>
    </row>
    <row r="19" spans="1:7" x14ac:dyDescent="0.3">
      <c r="A19" s="143"/>
      <c r="B19" s="143"/>
      <c r="C19" s="141"/>
      <c r="D19" s="143"/>
      <c r="E19" s="163"/>
      <c r="F19" s="143"/>
      <c r="G19" s="139"/>
    </row>
    <row r="20" spans="1:7" x14ac:dyDescent="0.3">
      <c r="A20" s="143"/>
      <c r="B20" s="143"/>
      <c r="C20" s="141"/>
      <c r="D20" s="143"/>
      <c r="E20" s="163"/>
      <c r="F20" s="143"/>
      <c r="G20" s="139"/>
    </row>
    <row r="21" spans="1:7" x14ac:dyDescent="0.3">
      <c r="A21" s="141"/>
      <c r="B21" s="143"/>
      <c r="C21" s="141"/>
      <c r="D21" s="139"/>
      <c r="E21" s="163"/>
      <c r="F21" s="143"/>
      <c r="G21" s="139"/>
    </row>
    <row r="22" spans="1:7" x14ac:dyDescent="0.3">
      <c r="A22" s="143"/>
      <c r="B22" s="157"/>
      <c r="C22" s="141"/>
      <c r="D22" s="157"/>
      <c r="E22" s="163"/>
      <c r="F22" s="143"/>
      <c r="G22" s="139"/>
    </row>
    <row r="23" spans="1:7" ht="16.2" thickBot="1" x14ac:dyDescent="0.35">
      <c r="A23" s="143"/>
      <c r="B23" s="157"/>
      <c r="C23" s="141"/>
      <c r="D23" s="157" t="str">
        <f>IF($F$1=TRUE,B32+1,"")</f>
        <v/>
      </c>
      <c r="E23" s="163"/>
      <c r="F23" s="166" t="str" cm="1">
        <f t="array" ref="F23:G23">'11BKOSS'!I19:J19</f>
        <v>Ryan Li</v>
      </c>
      <c r="G23" s="139">
        <v>0</v>
      </c>
    </row>
    <row r="24" spans="1:7" x14ac:dyDescent="0.3">
      <c r="A24" s="143"/>
      <c r="B24" s="157"/>
      <c r="C24" s="141"/>
      <c r="D24" s="143"/>
      <c r="E24" s="163"/>
      <c r="F24" s="167"/>
      <c r="G24" s="139"/>
    </row>
    <row r="25" spans="1:7" x14ac:dyDescent="0.3">
      <c r="A25" s="143"/>
      <c r="B25" s="157"/>
      <c r="C25" s="141"/>
      <c r="D25" s="139"/>
      <c r="E25" s="163"/>
      <c r="F25" s="168" t="s">
        <v>135</v>
      </c>
      <c r="G25" s="139"/>
    </row>
    <row r="26" spans="1:7" x14ac:dyDescent="0.3">
      <c r="A26" s="141"/>
      <c r="B26" s="143"/>
      <c r="C26" s="141"/>
      <c r="D26" s="139"/>
      <c r="E26" s="169"/>
      <c r="F26" s="139"/>
      <c r="G26" s="141"/>
    </row>
    <row r="27" spans="1:7" x14ac:dyDescent="0.3">
      <c r="A27" s="141"/>
      <c r="B27" s="143"/>
      <c r="C27" s="141"/>
      <c r="D27" s="139"/>
      <c r="E27" s="169"/>
      <c r="F27" s="139"/>
      <c r="G27" s="141"/>
    </row>
    <row r="28" spans="1:7" x14ac:dyDescent="0.3">
      <c r="A28" s="141"/>
      <c r="B28" s="143"/>
      <c r="C28" s="141"/>
      <c r="D28" s="143"/>
      <c r="E28" s="163"/>
      <c r="F28" s="143"/>
      <c r="G28" s="141"/>
    </row>
    <row r="29" spans="1:7" ht="16.2" thickBot="1" x14ac:dyDescent="0.35">
      <c r="A29" s="139" t="s">
        <v>154</v>
      </c>
      <c r="B29" s="161" t="str">
        <f>'11B'!M13</f>
        <v>Reece Maguire</v>
      </c>
      <c r="C29" s="154"/>
      <c r="D29" s="143"/>
      <c r="E29" s="163"/>
      <c r="F29" s="143"/>
      <c r="G29" s="141"/>
    </row>
    <row r="30" spans="1:7" x14ac:dyDescent="0.3">
      <c r="A30" s="141"/>
      <c r="B30" s="143"/>
      <c r="C30" s="155"/>
      <c r="D30" s="143"/>
      <c r="E30" s="163"/>
      <c r="F30" s="143"/>
      <c r="G30" s="141"/>
    </row>
    <row r="31" spans="1:7" x14ac:dyDescent="0.3">
      <c r="A31" s="141"/>
      <c r="B31" s="143"/>
      <c r="C31" s="159"/>
      <c r="D31" s="143"/>
      <c r="E31" s="163"/>
      <c r="F31" s="143"/>
      <c r="G31" s="141"/>
    </row>
    <row r="32" spans="1:7" ht="16.2" thickBot="1" x14ac:dyDescent="0.35">
      <c r="A32" s="141"/>
      <c r="B32" s="157" t="str">
        <f>IF($F$1=TRUE,B15+1,"")</f>
        <v/>
      </c>
      <c r="C32" s="169"/>
      <c r="D32" s="158" t="str" cm="1">
        <f t="array" ref="D32:E32">'11BKOSS'!I12:J12</f>
        <v>Ryan Li</v>
      </c>
      <c r="E32" s="162">
        <v>0</v>
      </c>
      <c r="F32" s="157"/>
      <c r="G32" s="141"/>
    </row>
    <row r="33" spans="1:7" x14ac:dyDescent="0.3">
      <c r="A33" s="143"/>
      <c r="B33" s="157"/>
      <c r="C33" s="169"/>
      <c r="D33" s="143"/>
      <c r="E33" s="143"/>
      <c r="F33" s="157"/>
      <c r="G33" s="141"/>
    </row>
    <row r="34" spans="1:7" x14ac:dyDescent="0.3">
      <c r="A34" s="143"/>
      <c r="B34" s="157"/>
      <c r="C34" s="169"/>
      <c r="D34" s="143"/>
      <c r="E34" s="143"/>
      <c r="F34" s="157"/>
      <c r="G34" s="141"/>
    </row>
    <row r="35" spans="1:7" x14ac:dyDescent="0.3">
      <c r="A35" s="143"/>
      <c r="B35" s="143"/>
      <c r="C35" s="163"/>
      <c r="D35" s="143"/>
      <c r="E35" s="139"/>
      <c r="F35" s="139"/>
      <c r="G35" s="170"/>
    </row>
    <row r="36" spans="1:7" x14ac:dyDescent="0.3">
      <c r="A36" s="143"/>
      <c r="B36" s="157"/>
      <c r="C36" s="163"/>
      <c r="D36" s="143"/>
      <c r="E36" s="143"/>
      <c r="F36" s="139"/>
      <c r="G36" s="170"/>
    </row>
    <row r="37" spans="1:7" x14ac:dyDescent="0.3">
      <c r="A37" s="141"/>
      <c r="B37" s="143"/>
      <c r="C37" s="163"/>
      <c r="D37" s="143"/>
      <c r="E37" s="143"/>
      <c r="F37" s="139"/>
      <c r="G37" s="141"/>
    </row>
    <row r="38" spans="1:7" x14ac:dyDescent="0.3">
      <c r="A38" s="141"/>
      <c r="B38" s="143"/>
      <c r="C38" s="163"/>
      <c r="D38" s="143"/>
      <c r="E38" s="143"/>
      <c r="F38" s="139"/>
      <c r="G38" s="141"/>
    </row>
    <row r="39" spans="1:7" x14ac:dyDescent="0.3">
      <c r="A39" s="141"/>
      <c r="B39" s="143"/>
      <c r="C39" s="163"/>
      <c r="D39" s="143"/>
      <c r="E39" s="143"/>
      <c r="F39" s="139"/>
      <c r="G39" s="141"/>
    </row>
    <row r="40" spans="1:7" ht="16.2" thickBot="1" x14ac:dyDescent="0.35">
      <c r="A40" s="139" t="s">
        <v>155</v>
      </c>
      <c r="B40" s="161" t="str">
        <f>'11B'!M37</f>
        <v>Ryan Li</v>
      </c>
      <c r="C40" s="162"/>
      <c r="D40" s="143"/>
      <c r="E40" s="171"/>
      <c r="F40" s="149"/>
      <c r="G40" s="143"/>
    </row>
    <row r="41" spans="1:7" x14ac:dyDescent="0.3">
      <c r="A41" s="141"/>
      <c r="B41" s="143"/>
      <c r="C41" s="141"/>
      <c r="D41" s="143"/>
      <c r="E41" s="139"/>
      <c r="F41" s="139"/>
      <c r="G41" s="139"/>
    </row>
    <row r="42" spans="1:7" x14ac:dyDescent="0.3">
      <c r="A42" s="141"/>
      <c r="B42" s="143"/>
      <c r="C42" s="141"/>
      <c r="D42" s="139"/>
      <c r="E42" s="139"/>
      <c r="F42" s="139"/>
      <c r="G42" s="139"/>
    </row>
    <row r="43" spans="1:7" x14ac:dyDescent="0.3">
      <c r="A43" s="141"/>
      <c r="B43" s="143"/>
      <c r="C43" s="141"/>
      <c r="D43" s="139"/>
      <c r="E43" s="139"/>
      <c r="F43" s="139"/>
      <c r="G43" s="139"/>
    </row>
    <row r="44" spans="1:7" x14ac:dyDescent="0.3">
      <c r="A44" s="141"/>
      <c r="B44" s="143"/>
      <c r="C44" s="141"/>
      <c r="D44" s="139"/>
      <c r="E44" s="139"/>
      <c r="F44" s="143"/>
      <c r="G44" s="171"/>
    </row>
    <row r="45" spans="1:7" x14ac:dyDescent="0.3">
      <c r="A45" s="147"/>
      <c r="B45" s="148"/>
      <c r="C45" s="147"/>
      <c r="D45" s="148"/>
      <c r="E45" s="139"/>
      <c r="F45" s="149"/>
      <c r="G45" s="139"/>
    </row>
    <row r="46" spans="1:7" x14ac:dyDescent="0.3">
      <c r="A46" s="147"/>
      <c r="B46" s="150" t="s">
        <v>132</v>
      </c>
      <c r="C46" s="147"/>
      <c r="D46" s="150" t="s">
        <v>133</v>
      </c>
      <c r="E46" s="139"/>
      <c r="F46" s="151" t="s">
        <v>134</v>
      </c>
      <c r="G46" s="139"/>
    </row>
    <row r="47" spans="1:7" x14ac:dyDescent="0.3">
      <c r="A47" s="139"/>
      <c r="B47" s="139"/>
      <c r="C47" s="139"/>
      <c r="D47" s="139"/>
      <c r="E47" s="139"/>
      <c r="F47" s="149"/>
      <c r="G47" s="139"/>
    </row>
    <row r="48" spans="1:7" x14ac:dyDescent="0.3">
      <c r="A48" s="141"/>
      <c r="B48" s="143"/>
      <c r="C48" s="141"/>
      <c r="D48" s="143"/>
      <c r="E48" s="143"/>
      <c r="F48" s="143"/>
      <c r="G48" s="141"/>
    </row>
    <row r="49" spans="1:7" x14ac:dyDescent="0.3">
      <c r="A49" s="170"/>
      <c r="B49" s="143"/>
      <c r="C49" s="141"/>
      <c r="D49" s="143"/>
      <c r="E49" s="143"/>
      <c r="F49" s="143"/>
      <c r="G49" s="141"/>
    </row>
    <row r="50" spans="1:7" x14ac:dyDescent="0.3">
      <c r="A50" s="143"/>
      <c r="B50" s="143"/>
      <c r="C50" s="141"/>
      <c r="D50" s="143"/>
      <c r="E50" s="143"/>
      <c r="F50" s="143"/>
      <c r="G50" s="141"/>
    </row>
    <row r="51" spans="1:7" ht="16.2" thickBot="1" x14ac:dyDescent="0.35">
      <c r="A51" s="139" t="s">
        <v>145</v>
      </c>
      <c r="B51" s="161" t="str">
        <f>'11B'!M14</f>
        <v>Enoch Huang</v>
      </c>
      <c r="C51" s="154"/>
      <c r="D51" s="143"/>
      <c r="E51" s="143"/>
      <c r="F51" s="143"/>
      <c r="G51" s="141"/>
    </row>
    <row r="52" spans="1:7" x14ac:dyDescent="0.3">
      <c r="A52" s="143"/>
      <c r="B52" s="143"/>
      <c r="C52" s="159"/>
      <c r="D52" s="143"/>
      <c r="E52" s="143"/>
      <c r="F52" s="143"/>
      <c r="G52" s="141"/>
    </row>
    <row r="53" spans="1:7" x14ac:dyDescent="0.3">
      <c r="A53" s="143"/>
      <c r="B53" s="143"/>
      <c r="C53" s="159"/>
      <c r="D53" s="143"/>
      <c r="E53" s="143"/>
      <c r="F53" s="143"/>
      <c r="G53" s="141"/>
    </row>
    <row r="54" spans="1:7" x14ac:dyDescent="0.3">
      <c r="A54" s="141"/>
      <c r="B54" s="143"/>
      <c r="C54" s="163"/>
      <c r="D54" s="143"/>
      <c r="E54" s="143"/>
      <c r="F54" s="143"/>
      <c r="G54" s="141"/>
    </row>
    <row r="55" spans="1:7" x14ac:dyDescent="0.3">
      <c r="A55" s="143"/>
      <c r="B55" s="139"/>
      <c r="C55" s="163"/>
      <c r="D55" s="143"/>
      <c r="E55" s="139"/>
      <c r="F55" s="139"/>
      <c r="G55" s="139"/>
    </row>
    <row r="56" spans="1:7" x14ac:dyDescent="0.3">
      <c r="A56" s="143"/>
      <c r="B56" s="157"/>
      <c r="C56" s="163"/>
      <c r="D56" s="143"/>
      <c r="E56" s="139"/>
      <c r="F56" s="139"/>
      <c r="G56" s="139"/>
    </row>
    <row r="57" spans="1:7" x14ac:dyDescent="0.3">
      <c r="A57" s="143"/>
      <c r="B57" s="139"/>
      <c r="C57" s="163"/>
      <c r="D57" s="143"/>
      <c r="E57" s="139"/>
      <c r="F57" s="139"/>
      <c r="G57" s="139"/>
    </row>
    <row r="58" spans="1:7" x14ac:dyDescent="0.3">
      <c r="A58" s="143"/>
      <c r="B58" s="139"/>
      <c r="C58" s="163"/>
      <c r="D58" s="143"/>
      <c r="E58" s="139"/>
      <c r="F58" s="139"/>
      <c r="G58" s="139"/>
    </row>
    <row r="59" spans="1:7" ht="16.2" thickBot="1" x14ac:dyDescent="0.35">
      <c r="A59" s="141"/>
      <c r="B59" s="157" t="str">
        <f>IF($F$1=TRUE,#REF!+1,"")</f>
        <v/>
      </c>
      <c r="C59" s="139"/>
      <c r="D59" s="158" t="str" cm="1">
        <f t="array" ref="D59:E59">'11BKOSS'!S6:T6</f>
        <v>Enoch Huang</v>
      </c>
      <c r="E59" s="154">
        <v>0</v>
      </c>
      <c r="F59" s="143"/>
      <c r="G59" s="139"/>
    </row>
    <row r="60" spans="1:7" x14ac:dyDescent="0.3">
      <c r="A60" s="170"/>
      <c r="B60" s="143"/>
      <c r="C60" s="163"/>
      <c r="D60" s="143"/>
      <c r="E60" s="165"/>
      <c r="F60" s="143"/>
      <c r="G60" s="139"/>
    </row>
    <row r="61" spans="1:7" x14ac:dyDescent="0.3">
      <c r="A61" s="143"/>
      <c r="B61" s="143"/>
      <c r="C61" s="163"/>
      <c r="D61" s="143"/>
      <c r="E61" s="163"/>
      <c r="F61" s="143"/>
      <c r="G61" s="139"/>
    </row>
    <row r="62" spans="1:7" ht="16.2" thickBot="1" x14ac:dyDescent="0.35">
      <c r="A62" s="139" t="s">
        <v>156</v>
      </c>
      <c r="B62" s="161" t="str">
        <f>'11B'!M40</f>
        <v>Evan O'Flaherty</v>
      </c>
      <c r="C62" s="162"/>
      <c r="D62" s="143"/>
      <c r="E62" s="163"/>
      <c r="F62" s="143"/>
      <c r="G62" s="139"/>
    </row>
    <row r="63" spans="1:7" x14ac:dyDescent="0.3">
      <c r="A63" s="143"/>
      <c r="B63" s="143"/>
      <c r="C63" s="141"/>
      <c r="D63" s="143"/>
      <c r="E63" s="163"/>
      <c r="F63" s="143"/>
      <c r="G63" s="139"/>
    </row>
    <row r="64" spans="1:7" x14ac:dyDescent="0.3">
      <c r="A64" s="143"/>
      <c r="B64" s="143"/>
      <c r="C64" s="141"/>
      <c r="D64" s="143"/>
      <c r="E64" s="163"/>
      <c r="F64" s="143"/>
      <c r="G64" s="139"/>
    </row>
    <row r="65" spans="1:7" x14ac:dyDescent="0.3">
      <c r="A65" s="141"/>
      <c r="B65" s="143"/>
      <c r="C65" s="141"/>
      <c r="D65" s="139"/>
      <c r="E65" s="163"/>
      <c r="F65" s="143"/>
      <c r="G65" s="139"/>
    </row>
    <row r="66" spans="1:7" x14ac:dyDescent="0.3">
      <c r="A66" s="143"/>
      <c r="B66" s="157"/>
      <c r="C66" s="141"/>
      <c r="D66" s="157"/>
      <c r="E66" s="163"/>
      <c r="F66" s="143"/>
      <c r="G66" s="139"/>
    </row>
    <row r="67" spans="1:7" ht="16.2" thickBot="1" x14ac:dyDescent="0.35">
      <c r="A67" s="143"/>
      <c r="B67" s="157"/>
      <c r="C67" s="141"/>
      <c r="D67" s="157" t="str">
        <f>IF($F$1=TRUE,B76+1,"")</f>
        <v/>
      </c>
      <c r="E67" s="163"/>
      <c r="F67" s="166" t="str" cm="1">
        <f t="array" ref="F67:G67">'11BKOSS'!S19:T19</f>
        <v>Enoch Huang</v>
      </c>
      <c r="G67" s="139">
        <v>0</v>
      </c>
    </row>
    <row r="68" spans="1:7" x14ac:dyDescent="0.3">
      <c r="A68" s="143"/>
      <c r="B68" s="157"/>
      <c r="C68" s="141"/>
      <c r="D68" s="143"/>
      <c r="E68" s="163"/>
      <c r="F68" s="167"/>
      <c r="G68" s="139"/>
    </row>
    <row r="69" spans="1:7" x14ac:dyDescent="0.3">
      <c r="A69" s="143"/>
      <c r="B69" s="157"/>
      <c r="C69" s="141"/>
      <c r="D69" s="139"/>
      <c r="E69" s="163"/>
      <c r="F69" s="168" t="s">
        <v>135</v>
      </c>
      <c r="G69" s="139"/>
    </row>
    <row r="70" spans="1:7" x14ac:dyDescent="0.3">
      <c r="A70" s="141"/>
      <c r="B70" s="143"/>
      <c r="C70" s="141"/>
      <c r="D70" s="139"/>
      <c r="E70" s="169"/>
      <c r="F70" s="139"/>
      <c r="G70" s="141"/>
    </row>
    <row r="71" spans="1:7" x14ac:dyDescent="0.3">
      <c r="A71" s="141"/>
      <c r="B71" s="143"/>
      <c r="C71" s="141"/>
      <c r="D71" s="139"/>
      <c r="E71" s="169"/>
      <c r="F71" s="139"/>
      <c r="G71" s="141"/>
    </row>
    <row r="72" spans="1:7" x14ac:dyDescent="0.3">
      <c r="A72" s="141"/>
      <c r="B72" s="143"/>
      <c r="C72" s="141"/>
      <c r="D72" s="143"/>
      <c r="E72" s="163"/>
      <c r="F72" s="143"/>
      <c r="G72" s="141"/>
    </row>
    <row r="73" spans="1:7" ht="16.2" thickBot="1" x14ac:dyDescent="0.35">
      <c r="A73" s="139" t="s">
        <v>157</v>
      </c>
      <c r="B73" s="161" t="str">
        <f>'11B'!M15</f>
        <v>Haoze Gong</v>
      </c>
      <c r="C73" s="154"/>
      <c r="D73" s="143"/>
      <c r="E73" s="163"/>
      <c r="F73" s="143"/>
      <c r="G73" s="141"/>
    </row>
    <row r="74" spans="1:7" x14ac:dyDescent="0.3">
      <c r="A74" s="141"/>
      <c r="B74" s="143"/>
      <c r="C74" s="155"/>
      <c r="D74" s="143"/>
      <c r="E74" s="163"/>
      <c r="F74" s="143"/>
      <c r="G74" s="141"/>
    </row>
    <row r="75" spans="1:7" x14ac:dyDescent="0.3">
      <c r="A75" s="141"/>
      <c r="B75" s="143"/>
      <c r="C75" s="159"/>
      <c r="D75" s="143"/>
      <c r="E75" s="163"/>
      <c r="F75" s="143"/>
      <c r="G75" s="141"/>
    </row>
    <row r="76" spans="1:7" ht="16.2" thickBot="1" x14ac:dyDescent="0.35">
      <c r="A76" s="141"/>
      <c r="B76" s="157" t="str">
        <f>IF($F$1=TRUE,B59+1,"")</f>
        <v/>
      </c>
      <c r="C76" s="169"/>
      <c r="D76" s="158" t="str" cm="1">
        <f t="array" ref="D76:E76">'11BKOSS'!S12:T12</f>
        <v>Gabriel Borucki</v>
      </c>
      <c r="E76" s="162">
        <v>0</v>
      </c>
      <c r="F76" s="157"/>
      <c r="G76" s="141"/>
    </row>
    <row r="77" spans="1:7" x14ac:dyDescent="0.3">
      <c r="A77" s="143"/>
      <c r="B77" s="157"/>
      <c r="C77" s="169"/>
      <c r="D77" s="143"/>
      <c r="E77" s="143"/>
      <c r="F77" s="157"/>
      <c r="G77" s="141"/>
    </row>
    <row r="78" spans="1:7" x14ac:dyDescent="0.3">
      <c r="A78" s="143"/>
      <c r="B78" s="157"/>
      <c r="C78" s="169"/>
      <c r="D78" s="143"/>
      <c r="E78" s="143"/>
      <c r="F78" s="157"/>
      <c r="G78" s="141"/>
    </row>
    <row r="79" spans="1:7" x14ac:dyDescent="0.3">
      <c r="A79" s="143"/>
      <c r="B79" s="143"/>
      <c r="C79" s="163"/>
      <c r="D79" s="143"/>
      <c r="E79" s="139"/>
      <c r="F79" s="139"/>
      <c r="G79" s="170"/>
    </row>
    <row r="80" spans="1:7" x14ac:dyDescent="0.3">
      <c r="A80" s="143"/>
      <c r="B80" s="157"/>
      <c r="C80" s="163"/>
      <c r="D80" s="143"/>
      <c r="E80" s="143"/>
      <c r="F80" s="139"/>
      <c r="G80" s="170"/>
    </row>
    <row r="81" spans="1:7" x14ac:dyDescent="0.3">
      <c r="A81" s="141"/>
      <c r="B81" s="143"/>
      <c r="C81" s="163"/>
      <c r="D81" s="143"/>
      <c r="E81" s="143"/>
      <c r="F81" s="139"/>
      <c r="G81" s="141"/>
    </row>
    <row r="82" spans="1:7" x14ac:dyDescent="0.3">
      <c r="A82" s="141"/>
      <c r="B82" s="143"/>
      <c r="C82" s="163"/>
      <c r="D82" s="143"/>
      <c r="E82" s="143"/>
      <c r="F82" s="139"/>
      <c r="G82" s="141"/>
    </row>
    <row r="83" spans="1:7" x14ac:dyDescent="0.3">
      <c r="A83" s="141"/>
      <c r="B83" s="143"/>
      <c r="C83" s="163"/>
      <c r="D83" s="143"/>
      <c r="E83" s="143"/>
      <c r="F83" s="139"/>
      <c r="G83" s="141"/>
    </row>
    <row r="84" spans="1:7" ht="16.2" thickBot="1" x14ac:dyDescent="0.35">
      <c r="A84" s="139" t="s">
        <v>150</v>
      </c>
      <c r="B84" s="161" t="str">
        <f>'11B'!M39</f>
        <v>Gabriel Borucki</v>
      </c>
      <c r="C84" s="162"/>
      <c r="D84" s="143"/>
      <c r="E84" s="171"/>
      <c r="F84" s="149"/>
      <c r="G84" s="143"/>
    </row>
    <row r="85" spans="1:7" x14ac:dyDescent="0.3">
      <c r="A85" s="141"/>
      <c r="B85" s="143"/>
      <c r="C85" s="141"/>
      <c r="D85" s="143"/>
      <c r="E85" s="139"/>
      <c r="F85" s="139"/>
      <c r="G85" s="139"/>
    </row>
    <row r="86" spans="1:7" x14ac:dyDescent="0.3">
      <c r="A86" s="141"/>
      <c r="B86" s="143"/>
      <c r="C86" s="141"/>
      <c r="D86" s="139"/>
      <c r="E86" s="139"/>
      <c r="F86" s="139"/>
      <c r="G86" s="139"/>
    </row>
  </sheetData>
  <mergeCells count="1">
    <mergeCell ref="H3:I4"/>
  </mergeCells>
  <hyperlinks>
    <hyperlink ref="H3:I4" location="Contents!A1" display="Contents " xr:uid="{08265603-F430-E841-BBBF-4C6252C773C0}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98442-1FD5-4947-9200-5725B000BFB4}">
  <sheetPr>
    <tabColor rgb="FFFF40FF"/>
  </sheetPr>
  <dimension ref="A2:T22"/>
  <sheetViews>
    <sheetView workbookViewId="0">
      <selection activeCell="O21" sqref="O21:P22"/>
    </sheetView>
  </sheetViews>
  <sheetFormatPr defaultColWidth="11.19921875" defaultRowHeight="15.6" x14ac:dyDescent="0.3"/>
  <cols>
    <col min="2" max="2" width="0.19921875" customWidth="1"/>
  </cols>
  <sheetData>
    <row r="2" spans="1:20" ht="16.2" thickBot="1" x14ac:dyDescent="0.35"/>
    <row r="3" spans="1:20" ht="16.2" thickBot="1" x14ac:dyDescent="0.35">
      <c r="A3" s="123"/>
      <c r="D3" s="119" t="s">
        <v>123</v>
      </c>
      <c r="E3" s="120">
        <v>1</v>
      </c>
      <c r="F3" s="121">
        <v>2</v>
      </c>
      <c r="G3" s="121">
        <v>3</v>
      </c>
      <c r="H3" s="122">
        <v>4</v>
      </c>
      <c r="I3" s="119">
        <v>5</v>
      </c>
      <c r="J3" s="83" t="s">
        <v>122</v>
      </c>
      <c r="N3" s="119" t="s">
        <v>123</v>
      </c>
      <c r="O3" s="120">
        <v>1</v>
      </c>
      <c r="P3" s="121">
        <v>2</v>
      </c>
      <c r="Q3" s="121">
        <v>3</v>
      </c>
      <c r="R3" s="122">
        <v>4</v>
      </c>
      <c r="S3" s="119">
        <v>5</v>
      </c>
      <c r="T3" s="83" t="s">
        <v>122</v>
      </c>
    </row>
    <row r="4" spans="1:20" ht="16.2" thickBot="1" x14ac:dyDescent="0.35">
      <c r="A4" s="123"/>
      <c r="D4" s="124" t="str">
        <f>'11BKO'!B7</f>
        <v>Tobias Gal</v>
      </c>
      <c r="E4" s="125">
        <v>11</v>
      </c>
      <c r="F4" s="126">
        <v>7</v>
      </c>
      <c r="G4" s="126">
        <v>6</v>
      </c>
      <c r="H4" s="126">
        <v>11</v>
      </c>
      <c r="I4" s="127">
        <v>11</v>
      </c>
      <c r="J4" s="128">
        <f>SUM(IF(E4&gt;E5,1,0),IF(F4&gt;F5,1,0),IF(G4&gt;G5,1,0),IF(H4&gt;H5,1,0),IF(I4&gt;I5,1,0))</f>
        <v>3</v>
      </c>
      <c r="N4" s="124" t="str">
        <f>'11BKO'!B51</f>
        <v>Enoch Huang</v>
      </c>
      <c r="O4" s="125">
        <v>11</v>
      </c>
      <c r="P4" s="126">
        <v>11</v>
      </c>
      <c r="Q4" s="126">
        <v>11</v>
      </c>
      <c r="R4" s="126"/>
      <c r="S4" s="127"/>
      <c r="T4" s="128">
        <f>SUM(IF(O4&gt;O5,1,0),IF(P4&gt;P5,1,0),IF(Q4&gt;Q5,1,0),IF(R4&gt;R5,1,0),IF(S4&gt;S5,1,0))</f>
        <v>3</v>
      </c>
    </row>
    <row r="5" spans="1:20" ht="16.8" thickTop="1" thickBot="1" x14ac:dyDescent="0.35">
      <c r="A5" s="123"/>
      <c r="D5" s="129" t="str">
        <f>'11BKO'!B18</f>
        <v>Deon Binu</v>
      </c>
      <c r="E5" s="130">
        <v>6</v>
      </c>
      <c r="F5" s="131">
        <v>11</v>
      </c>
      <c r="G5" s="131">
        <v>11</v>
      </c>
      <c r="H5" s="131">
        <v>6</v>
      </c>
      <c r="I5" s="132">
        <v>9</v>
      </c>
      <c r="J5" s="26">
        <f>SUM(IF(E5&gt;E4,1,0),IF(F5&gt;F4,1,0),IF(G5&gt;G4,1,0),IF(H5&gt;H4,1,0),IF(I5&gt;I4,1,0))</f>
        <v>2</v>
      </c>
      <c r="N5" s="129" t="str">
        <f>'11BKO'!B62</f>
        <v>Evan O'Flaherty</v>
      </c>
      <c r="O5" s="130">
        <v>2</v>
      </c>
      <c r="P5" s="131">
        <v>1</v>
      </c>
      <c r="Q5" s="131">
        <v>4</v>
      </c>
      <c r="R5" s="131"/>
      <c r="S5" s="132"/>
      <c r="T5" s="26">
        <f>SUM(IF(O5&gt;O4,1,0),IF(P5&gt;P4,1,0),IF(Q5&gt;Q4,1,0),IF(R5&gt;R4,1,0),IF(S5&gt;S4,1,0))</f>
        <v>0</v>
      </c>
    </row>
    <row r="6" spans="1:20" ht="16.2" thickBot="1" x14ac:dyDescent="0.35">
      <c r="A6" s="123"/>
      <c r="D6" s="237"/>
      <c r="E6" s="237"/>
      <c r="F6" s="237"/>
      <c r="G6" s="238"/>
      <c r="H6" s="133" t="s">
        <v>124</v>
      </c>
      <c r="I6" s="239" t="str">
        <f>_xlfn.XLOOKUP(B12,J4:J5,D4:D5,)</f>
        <v>Tobias Gal</v>
      </c>
      <c r="J6" s="240"/>
      <c r="N6" s="237"/>
      <c r="O6" s="237"/>
      <c r="P6" s="237"/>
      <c r="Q6" s="238"/>
      <c r="R6" s="133" t="s">
        <v>124</v>
      </c>
      <c r="S6" s="239" t="str">
        <f>_xlfn.XLOOKUP(B12,T4:T5,N4:N5,)</f>
        <v>Enoch Huang</v>
      </c>
      <c r="T6" s="240"/>
    </row>
    <row r="8" spans="1:20" ht="16.2" thickBot="1" x14ac:dyDescent="0.35"/>
    <row r="9" spans="1:20" ht="16.2" thickBot="1" x14ac:dyDescent="0.35">
      <c r="D9" s="119" t="s">
        <v>126</v>
      </c>
      <c r="E9" s="120">
        <v>1</v>
      </c>
      <c r="F9" s="121">
        <v>2</v>
      </c>
      <c r="G9" s="121">
        <v>3</v>
      </c>
      <c r="H9" s="122">
        <v>4</v>
      </c>
      <c r="I9" s="119">
        <v>5</v>
      </c>
      <c r="J9" s="83" t="s">
        <v>122</v>
      </c>
      <c r="N9" s="119" t="s">
        <v>126</v>
      </c>
      <c r="O9" s="120">
        <v>1</v>
      </c>
      <c r="P9" s="121">
        <v>2</v>
      </c>
      <c r="Q9" s="121">
        <v>3</v>
      </c>
      <c r="R9" s="122">
        <v>4</v>
      </c>
      <c r="S9" s="119">
        <v>5</v>
      </c>
      <c r="T9" s="83" t="s">
        <v>122</v>
      </c>
    </row>
    <row r="10" spans="1:20" ht="16.2" thickBot="1" x14ac:dyDescent="0.35">
      <c r="D10" s="124" t="str">
        <f>'11BKO'!B29</f>
        <v>Reece Maguire</v>
      </c>
      <c r="E10" s="125">
        <v>9</v>
      </c>
      <c r="F10" s="126">
        <v>11</v>
      </c>
      <c r="G10" s="126">
        <v>8</v>
      </c>
      <c r="H10" s="126">
        <v>8</v>
      </c>
      <c r="I10" s="127"/>
      <c r="J10" s="128">
        <f>SUM(IF(E10&gt;E11,1,0),IF(F10&gt;F11,1,0),IF(G10&gt;G11,1,0),IF(H10&gt;H11,1,0),IF(I10&gt;I11,1,0))</f>
        <v>1</v>
      </c>
      <c r="N10" s="124" t="str">
        <f>'11BKO'!B73</f>
        <v>Haoze Gong</v>
      </c>
      <c r="O10" s="125">
        <v>12</v>
      </c>
      <c r="P10" s="126">
        <v>11</v>
      </c>
      <c r="Q10" s="126">
        <v>9</v>
      </c>
      <c r="R10" s="126">
        <v>10</v>
      </c>
      <c r="S10" s="127">
        <v>8</v>
      </c>
      <c r="T10" s="128">
        <f>SUM(IF(O10&gt;O11,1,0),IF(P10&gt;P11,1,0),IF(Q10&gt;Q11,1,0),IF(R10&gt;R11,1,0),IF(S10&gt;S11,1,0))</f>
        <v>2</v>
      </c>
    </row>
    <row r="11" spans="1:20" ht="16.8" thickTop="1" thickBot="1" x14ac:dyDescent="0.35">
      <c r="D11" s="129" t="str">
        <f>'11BKO'!B40</f>
        <v>Ryan Li</v>
      </c>
      <c r="E11" s="130">
        <v>11</v>
      </c>
      <c r="F11" s="131">
        <v>9</v>
      </c>
      <c r="G11" s="131">
        <v>11</v>
      </c>
      <c r="H11" s="131">
        <v>11</v>
      </c>
      <c r="I11" s="132"/>
      <c r="J11" s="26">
        <f>SUM(IF(E11&gt;E10,1,0),IF(F11&gt;F10,1,0),IF(G11&gt;G10,1,0),IF(H11&gt;H10,1,0),IF(I11&gt;I10,1,0))</f>
        <v>3</v>
      </c>
      <c r="N11" s="129" t="str">
        <f>'11BKO'!B84</f>
        <v>Gabriel Borucki</v>
      </c>
      <c r="O11" s="130">
        <v>10</v>
      </c>
      <c r="P11" s="131">
        <v>5</v>
      </c>
      <c r="Q11" s="131">
        <v>11</v>
      </c>
      <c r="R11" s="131">
        <v>12</v>
      </c>
      <c r="S11" s="132">
        <v>11</v>
      </c>
      <c r="T11" s="26">
        <f>SUM(IF(O11&gt;O10,1,0),IF(P11&gt;P10,1,0),IF(Q11&gt;Q10,1,0),IF(R11&gt;R10,1,0),IF(S11&gt;S10,1,0))</f>
        <v>3</v>
      </c>
    </row>
    <row r="12" spans="1:20" ht="16.2" thickBot="1" x14ac:dyDescent="0.35">
      <c r="B12">
        <v>3</v>
      </c>
      <c r="D12" s="237"/>
      <c r="E12" s="237"/>
      <c r="F12" s="237"/>
      <c r="G12" s="238"/>
      <c r="H12" s="133" t="s">
        <v>124</v>
      </c>
      <c r="I12" s="239" t="str">
        <f>_xlfn.XLOOKUP(B12,J10:J11,D10:D11)</f>
        <v>Ryan Li</v>
      </c>
      <c r="J12" s="240"/>
      <c r="N12" s="237"/>
      <c r="O12" s="237"/>
      <c r="P12" s="237"/>
      <c r="Q12" s="238"/>
      <c r="R12" s="133" t="s">
        <v>124</v>
      </c>
      <c r="S12" s="239" t="str">
        <f>_xlfn.XLOOKUP(B12,T10:T11,N10:N11)</f>
        <v>Gabriel Borucki</v>
      </c>
      <c r="T12" s="240"/>
    </row>
    <row r="15" spans="1:20" ht="16.2" thickBot="1" x14ac:dyDescent="0.35"/>
    <row r="16" spans="1:20" ht="16.2" thickBot="1" x14ac:dyDescent="0.35">
      <c r="D16" s="119" t="s">
        <v>128</v>
      </c>
      <c r="E16" s="120">
        <v>1</v>
      </c>
      <c r="F16" s="121">
        <v>2</v>
      </c>
      <c r="G16" s="121">
        <v>3</v>
      </c>
      <c r="H16" s="122">
        <v>4</v>
      </c>
      <c r="I16" s="119">
        <v>5</v>
      </c>
      <c r="J16" s="83" t="s">
        <v>122</v>
      </c>
      <c r="N16" s="119" t="s">
        <v>128</v>
      </c>
      <c r="O16" s="120">
        <v>1</v>
      </c>
      <c r="P16" s="121">
        <v>2</v>
      </c>
      <c r="Q16" s="121">
        <v>3</v>
      </c>
      <c r="R16" s="122">
        <v>4</v>
      </c>
      <c r="S16" s="119">
        <v>5</v>
      </c>
      <c r="T16" s="83" t="s">
        <v>122</v>
      </c>
    </row>
    <row r="17" spans="4:20" ht="16.2" thickBot="1" x14ac:dyDescent="0.35">
      <c r="D17" s="124" t="str">
        <f>I6</f>
        <v>Tobias Gal</v>
      </c>
      <c r="E17" s="125">
        <v>8</v>
      </c>
      <c r="F17" s="126">
        <v>11</v>
      </c>
      <c r="G17" s="126">
        <v>5</v>
      </c>
      <c r="H17" s="126">
        <v>9</v>
      </c>
      <c r="I17" s="127"/>
      <c r="J17" s="128">
        <f>SUM(IF(E17&gt;E18,1,0),IF(F17&gt;F18,1,0),IF(G17&gt;G18,1,0),IF(H17&gt;H18,1,0),IF(I17&gt;I18,1,0))</f>
        <v>1</v>
      </c>
      <c r="N17" s="124" t="str">
        <f>S6</f>
        <v>Enoch Huang</v>
      </c>
      <c r="O17" s="125">
        <v>11</v>
      </c>
      <c r="P17" s="126">
        <v>11</v>
      </c>
      <c r="Q17" s="126">
        <v>7</v>
      </c>
      <c r="R17" s="126">
        <v>11</v>
      </c>
      <c r="S17" s="127"/>
      <c r="T17" s="128">
        <f>SUM(IF(O17&gt;O18,1,0),IF(P17&gt;P18,1,0),IF(Q17&gt;Q18,1,0),IF(R17&gt;R18,1,0),IF(S17&gt;S18,1,0))</f>
        <v>3</v>
      </c>
    </row>
    <row r="18" spans="4:20" ht="16.8" thickTop="1" thickBot="1" x14ac:dyDescent="0.35">
      <c r="D18" s="129" t="str">
        <f>I12</f>
        <v>Ryan Li</v>
      </c>
      <c r="E18" s="130">
        <v>11</v>
      </c>
      <c r="F18" s="131">
        <v>8</v>
      </c>
      <c r="G18" s="131">
        <v>11</v>
      </c>
      <c r="H18" s="131">
        <v>11</v>
      </c>
      <c r="I18" s="132"/>
      <c r="J18" s="26">
        <f>SUM(IF(E18&gt;E17,1,0),IF(F18&gt;F17,1,0),IF(G18&gt;G17,1,0),IF(H18&gt;H17,1,0),IF(I18&gt;I17,1,0))</f>
        <v>3</v>
      </c>
      <c r="N18" s="129" t="str">
        <f>S12</f>
        <v>Gabriel Borucki</v>
      </c>
      <c r="O18" s="130">
        <v>4</v>
      </c>
      <c r="P18" s="131">
        <v>5</v>
      </c>
      <c r="Q18" s="131">
        <v>11</v>
      </c>
      <c r="R18" s="131">
        <v>3</v>
      </c>
      <c r="S18" s="132"/>
      <c r="T18" s="26">
        <f>SUM(IF(O18&gt;O17,1,0),IF(P18&gt;P17,1,0),IF(Q18&gt;Q17,1,0),IF(R18&gt;R17,1,0),IF(S18&gt;S17,1,0))</f>
        <v>1</v>
      </c>
    </row>
    <row r="19" spans="4:20" ht="16.2" thickBot="1" x14ac:dyDescent="0.35">
      <c r="D19" s="237"/>
      <c r="E19" s="237"/>
      <c r="F19" s="237"/>
      <c r="G19" s="238"/>
      <c r="H19" s="133" t="s">
        <v>124</v>
      </c>
      <c r="I19" s="239" t="str">
        <f>_xlfn.XLOOKUP(B12,J17:J18,D17:D18)</f>
        <v>Ryan Li</v>
      </c>
      <c r="J19" s="240"/>
      <c r="N19" s="237"/>
      <c r="O19" s="237"/>
      <c r="P19" s="237"/>
      <c r="Q19" s="238"/>
      <c r="R19" s="133" t="s">
        <v>124</v>
      </c>
      <c r="S19" s="239" t="str">
        <f>_xlfn.XLOOKUP(B12,T17:T18,N17:N18)</f>
        <v>Enoch Huang</v>
      </c>
      <c r="T19" s="240"/>
    </row>
    <row r="21" spans="4:20" x14ac:dyDescent="0.3">
      <c r="O21" s="243" t="s">
        <v>186</v>
      </c>
      <c r="P21" s="243"/>
    </row>
    <row r="22" spans="4:20" x14ac:dyDescent="0.3">
      <c r="O22" s="243"/>
      <c r="P22" s="243"/>
    </row>
  </sheetData>
  <mergeCells count="13">
    <mergeCell ref="D19:G19"/>
    <mergeCell ref="I19:J19"/>
    <mergeCell ref="N19:Q19"/>
    <mergeCell ref="S19:T19"/>
    <mergeCell ref="O21:P22"/>
    <mergeCell ref="D6:G6"/>
    <mergeCell ref="I6:J6"/>
    <mergeCell ref="N6:Q6"/>
    <mergeCell ref="S6:T6"/>
    <mergeCell ref="D12:G12"/>
    <mergeCell ref="I12:J12"/>
    <mergeCell ref="N12:Q12"/>
    <mergeCell ref="S12:T12"/>
  </mergeCells>
  <hyperlinks>
    <hyperlink ref="O21:P22" location="Contents!A1" display="Contents " xr:uid="{66CA2416-2425-4346-9A4A-AF09D8B55DB9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EEDF666DE4D243BAF2D61DB255B719" ma:contentTypeVersion="18" ma:contentTypeDescription="Create a new document." ma:contentTypeScope="" ma:versionID="90d99d8e339617f8d6ce0bd36be55cf2">
  <xsd:schema xmlns:xsd="http://www.w3.org/2001/XMLSchema" xmlns:xs="http://www.w3.org/2001/XMLSchema" xmlns:p="http://schemas.microsoft.com/office/2006/metadata/properties" xmlns:ns2="8c455223-94eb-4ad6-bd40-6e33c61ad72d" xmlns:ns3="07a47a64-76d1-42f5-9315-6f1df881c902" targetNamespace="http://schemas.microsoft.com/office/2006/metadata/properties" ma:root="true" ma:fieldsID="c0658c8dd834a1b7b11e9100acf6b3a7" ns2:_="" ns3:_="">
    <xsd:import namespace="8c455223-94eb-4ad6-bd40-6e33c61ad72d"/>
    <xsd:import namespace="07a47a64-76d1-42f5-9315-6f1df881c9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455223-94eb-4ad6-bd40-6e33c61ad7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6dc3ded-e30c-4690-abbf-558b416492b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a47a64-76d1-42f5-9315-6f1df881c90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3987597-530e-42eb-af4c-911f7e9624cb}" ma:internalName="TaxCatchAll" ma:showField="CatchAllData" ma:web="07a47a64-76d1-42f5-9315-6f1df881c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3091F1-C3C2-476D-9F4D-D729BC4D8C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3B5289-7AE6-4A54-AEBA-F6BFC285A6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455223-94eb-4ad6-bd40-6e33c61ad72d"/>
    <ds:schemaRef ds:uri="07a47a64-76d1-42f5-9315-6f1df881c9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37</vt:i4>
      </vt:variant>
    </vt:vector>
  </HeadingPairs>
  <TitlesOfParts>
    <vt:vector size="37" baseType="lpstr">
      <vt:lpstr>Contents</vt:lpstr>
      <vt:lpstr>Results </vt:lpstr>
      <vt:lpstr>19B</vt:lpstr>
      <vt:lpstr>19BKOSS</vt:lpstr>
      <vt:lpstr>19BKO</vt:lpstr>
      <vt:lpstr>19BCONKO</vt:lpstr>
      <vt:lpstr>19BCONSS</vt:lpstr>
      <vt:lpstr>19G</vt:lpstr>
      <vt:lpstr>19GKO</vt:lpstr>
      <vt:lpstr>19GKOSS</vt:lpstr>
      <vt:lpstr>17B</vt:lpstr>
      <vt:lpstr>17BKO</vt:lpstr>
      <vt:lpstr>17BKOSS</vt:lpstr>
      <vt:lpstr>17BCONSS</vt:lpstr>
      <vt:lpstr>17BCONKO</vt:lpstr>
      <vt:lpstr>17G</vt:lpstr>
      <vt:lpstr>17GKOSS</vt:lpstr>
      <vt:lpstr>17GKO </vt:lpstr>
      <vt:lpstr>15B</vt:lpstr>
      <vt:lpstr>15BKO</vt:lpstr>
      <vt:lpstr>15BKOSS</vt:lpstr>
      <vt:lpstr>15BCONKO</vt:lpstr>
      <vt:lpstr>15BCONSS</vt:lpstr>
      <vt:lpstr>15G</vt:lpstr>
      <vt:lpstr>15GKO</vt:lpstr>
      <vt:lpstr>15GKOSS</vt:lpstr>
      <vt:lpstr>13B</vt:lpstr>
      <vt:lpstr>13BKOSS</vt:lpstr>
      <vt:lpstr>13BKO</vt:lpstr>
      <vt:lpstr>13BCONSS</vt:lpstr>
      <vt:lpstr>13BCONKO</vt:lpstr>
      <vt:lpstr>13G</vt:lpstr>
      <vt:lpstr>13GKO</vt:lpstr>
      <vt:lpstr>13GKOSS</vt:lpstr>
      <vt:lpstr>11B</vt:lpstr>
      <vt:lpstr>11BKO</vt:lpstr>
      <vt:lpstr>11BKOSS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Brown</dc:creator>
  <cp:lastModifiedBy>Julia  O’Connor| Table Tennis Ireland</cp:lastModifiedBy>
  <dcterms:created xsi:type="dcterms:W3CDTF">2024-09-13T18:38:26Z</dcterms:created>
  <dcterms:modified xsi:type="dcterms:W3CDTF">2024-09-20T09:59:02Z</dcterms:modified>
</cp:coreProperties>
</file>